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85" firstSheet="1" activeTab="5"/>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4525"/>
</workbook>
</file>

<file path=xl/sharedStrings.xml><?xml version="1.0" encoding="utf-8"?>
<sst xmlns="http://schemas.openxmlformats.org/spreadsheetml/2006/main" count="82">
  <si>
    <t>取引通貨単位</t>
  </si>
  <si>
    <t>通貨平均価格</t>
  </si>
  <si>
    <t>AUD</t>
  </si>
  <si>
    <t>CAD</t>
  </si>
  <si>
    <t>CHF</t>
  </si>
  <si>
    <t>EUR</t>
  </si>
  <si>
    <t>GBP</t>
  </si>
  <si>
    <t>JPY</t>
  </si>
  <si>
    <t>NZD</t>
  </si>
  <si>
    <t>USD</t>
  </si>
  <si>
    <t>通貨ペア</t>
  </si>
  <si>
    <t>USDJPY</t>
  </si>
  <si>
    <t>時間足</t>
  </si>
  <si>
    <t>15分足</t>
  </si>
  <si>
    <t>当初資金</t>
  </si>
  <si>
    <t>最終資金</t>
  </si>
  <si>
    <t>エントリー理由</t>
  </si>
  <si>
    <t>・10MA・20MAの外側でEB確認しFIBを引いてエントリー　　　　　　　　　　　　　　　　　　　　　　　　　　　　　・PB確認でFIBを引いてエントリー</t>
  </si>
  <si>
    <t>決済理由</t>
  </si>
  <si>
    <t>・フィボナッチターゲット1.27で決済</t>
  </si>
  <si>
    <t>損益金額</t>
  </si>
  <si>
    <t>損益pips</t>
  </si>
  <si>
    <t>PF</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</si>
  <si>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</si>
  <si>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</si>
  <si>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</si>
  <si>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</si>
  <si>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</si>
  <si>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</si>
  <si>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</si>
  <si>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</si>
  <si>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</si>
  <si>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</si>
  <si>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</si>
  <si>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</si>
  <si>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</si>
  <si>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</si>
  <si>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</si>
  <si>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</si>
  <si>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</si>
  <si>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</si>
  <si>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</si>
  <si>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</si>
  <si>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</si>
  <si>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</si>
  <si>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</si>
  <si>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</si>
  <si>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買</t>
  </si>
  <si>
    <t>EURUSD</t>
  </si>
  <si>
    <t>日足</t>
  </si>
  <si>
    <t>10MA・20MAの両方の上側にキャンドルがあれば買い方向、下側なら売り方向。MAに触れてPB出現でエントリー待ち、PB高値or安値ブレイクでエントリー。</t>
  </si>
  <si>
    <t>・フィボナッチターゲット1.5で決済</t>
  </si>
  <si>
    <t>・フィボナッチターゲット2.0で決済</t>
  </si>
  <si>
    <t>2020.10.9</t>
  </si>
  <si>
    <t>2020.6.29 ①</t>
  </si>
  <si>
    <t>2020.6.29　②</t>
  </si>
  <si>
    <t>2020.6.30　①</t>
  </si>
  <si>
    <t>2020.7.1</t>
  </si>
  <si>
    <t>2020.7.2</t>
  </si>
  <si>
    <t>2020.7.3　①</t>
  </si>
  <si>
    <t>2020.7.3　②</t>
  </si>
  <si>
    <t>2020.7.3　③</t>
  </si>
  <si>
    <t>2020.7.3　④</t>
  </si>
  <si>
    <t>2020.7.6</t>
  </si>
  <si>
    <t>2020.7.7　①</t>
  </si>
  <si>
    <t>2020.7.7　②</t>
  </si>
  <si>
    <t>気付き　質問</t>
  </si>
  <si>
    <t>MA10　MA20に注意してEBとPBのサインのみでエントリーしました。シンプルにルールを決めてトレードできるようにしたいと思っています。今回はFIBの数値のままエントリーや決済をしていますが、リアルのトレードでは1PIPS過ぎたところでエントリー、決済、ロスカットをするという考え方で良いでしょうか？また、PIPSは小数点以下は切り捨てでしょうかそのまま計算しても良いのでしょうか？</t>
  </si>
  <si>
    <t>感想</t>
  </si>
  <si>
    <t>少し検証のやり方がわかってきました。やり方に問題がなければ次はOBSの検証をしたいと思います。思います。</t>
  </si>
  <si>
    <t>今後</t>
  </si>
  <si>
    <t>検証終了通貨</t>
  </si>
  <si>
    <t>ルール</t>
  </si>
  <si>
    <t>終了日</t>
  </si>
  <si>
    <t>4Ｈ足</t>
  </si>
  <si>
    <t>１Ｈ足</t>
  </si>
  <si>
    <t>PB</t>
  </si>
  <si>
    <t>EUR/USD</t>
  </si>
  <si>
    <t>GBP/USD</t>
  </si>
  <si>
    <t>・トレーリングストップ（ダウ理論）</t>
  </si>
  <si>
    <t>最大ドローアップ</t>
  </si>
  <si>
    <t>最大ドローダウン</t>
  </si>
</sst>
</file>

<file path=xl/styles.xml><?xml version="1.0" encoding="utf-8"?>
<styleSheet xmlns="http://schemas.openxmlformats.org/spreadsheetml/2006/main">
  <numFmts count="10">
    <numFmt numFmtId="176" formatCode="_ * #,##0_ ;_ * \-#,##0_ ;_ * &quot;-&quot;??_ ;_ @_ "/>
    <numFmt numFmtId="177" formatCode="#,##0_ ;[Red]\-#,##0\ "/>
    <numFmt numFmtId="178" formatCode="m/d;@"/>
    <numFmt numFmtId="179" formatCode="_-&quot;\&quot;* #,##0_-\ ;\-&quot;\&quot;* #,##0_-\ ;_-&quot;\&quot;* &quot;-&quot;??_-\ ;_-@_-"/>
    <numFmt numFmtId="43" formatCode="_ * #,##0.00_ ;_ * \-#,##0.00_ ;_ * &quot;-&quot;??_ ;_ @_ "/>
    <numFmt numFmtId="180" formatCode="#,##0_ "/>
    <numFmt numFmtId="181" formatCode="_-&quot;\&quot;* #,##0.00_-\ ;\-&quot;\&quot;* #,##0.00_-\ ;_-&quot;\&quot;* &quot;-&quot;??_-\ ;_-@_-"/>
    <numFmt numFmtId="182" formatCode="0.0_ ;[Red]\-0.0\ "/>
    <numFmt numFmtId="183" formatCode="0.0%"/>
    <numFmt numFmtId="184" formatCode="0.00_ "/>
  </numFmts>
  <fonts count="29">
    <font>
      <sz val="11"/>
      <color indexed="8"/>
      <name val="ＭＳ Ｐゴシック"/>
      <charset val="128"/>
    </font>
    <font>
      <b/>
      <sz val="11"/>
      <color indexed="8"/>
      <name val="ＭＳ Ｐゴシック"/>
      <charset val="128"/>
    </font>
    <font>
      <b/>
      <sz val="11"/>
      <color theme="1"/>
      <name val="ＭＳ Ｐゴシック"/>
      <charset val="128"/>
      <scheme val="minor"/>
    </font>
    <font>
      <sz val="11"/>
      <name val="ＭＳ Ｐゴシック"/>
      <charset val="128"/>
      <scheme val="minor"/>
    </font>
    <font>
      <sz val="14"/>
      <color indexed="8"/>
      <name val="ＭＳ Ｐゴシック"/>
      <charset val="128"/>
    </font>
    <font>
      <b/>
      <sz val="14"/>
      <color indexed="8"/>
      <name val="ＭＳ Ｐゴシック"/>
      <charset val="128"/>
    </font>
    <font>
      <b/>
      <sz val="14"/>
      <color rgb="FFFF0000"/>
      <name val="ＭＳ Ｐゴシック"/>
      <charset val="128"/>
    </font>
    <font>
      <b/>
      <sz val="12"/>
      <color indexed="8"/>
      <name val="ＭＳ Ｐゴシック"/>
      <charset val="128"/>
    </font>
    <font>
      <b/>
      <sz val="11"/>
      <color rgb="FFFF0000"/>
      <name val="ＭＳ Ｐゴシック"/>
      <charset val="128"/>
    </font>
    <font>
      <sz val="11"/>
      <color theme="1"/>
      <name val="ＭＳ Ｐゴシック"/>
      <charset val="134"/>
      <scheme val="minor"/>
    </font>
    <font>
      <sz val="11"/>
      <color theme="0"/>
      <name val="ＭＳ Ｐゴシック"/>
      <charset val="0"/>
      <scheme val="minor"/>
    </font>
    <font>
      <sz val="11"/>
      <color theme="1"/>
      <name val="ＭＳ Ｐゴシック"/>
      <charset val="0"/>
      <scheme val="minor"/>
    </font>
    <font>
      <sz val="11"/>
      <color rgb="FF9C0006"/>
      <name val="ＭＳ Ｐゴシック"/>
      <charset val="0"/>
      <scheme val="minor"/>
    </font>
    <font>
      <b/>
      <sz val="15"/>
      <color theme="3"/>
      <name val="ＭＳ Ｐゴシック"/>
      <charset val="134"/>
      <scheme val="minor"/>
    </font>
    <font>
      <sz val="11"/>
      <color rgb="FF006100"/>
      <name val="ＭＳ Ｐゴシック"/>
      <charset val="0"/>
      <scheme val="minor"/>
    </font>
    <font>
      <sz val="11"/>
      <color rgb="FF3F3F76"/>
      <name val="ＭＳ Ｐゴシック"/>
      <charset val="0"/>
      <scheme val="minor"/>
    </font>
    <font>
      <b/>
      <sz val="11"/>
      <color theme="1"/>
      <name val="ＭＳ Ｐゴシック"/>
      <charset val="0"/>
      <scheme val="minor"/>
    </font>
    <font>
      <b/>
      <sz val="11"/>
      <color theme="3"/>
      <name val="ＭＳ Ｐゴシック"/>
      <charset val="134"/>
      <scheme val="minor"/>
    </font>
    <font>
      <b/>
      <sz val="18"/>
      <color theme="3"/>
      <name val="ＭＳ Ｐゴシック"/>
      <charset val="134"/>
      <scheme val="minor"/>
    </font>
    <font>
      <u/>
      <sz val="11"/>
      <color rgb="FF0000FF"/>
      <name val="ＭＳ Ｐゴシック"/>
      <charset val="0"/>
      <scheme val="minor"/>
    </font>
    <font>
      <b/>
      <sz val="11"/>
      <color rgb="FF3F3F3F"/>
      <name val="ＭＳ Ｐゴシック"/>
      <charset val="0"/>
      <scheme val="minor"/>
    </font>
    <font>
      <b/>
      <sz val="11"/>
      <color rgb="FFFA7D00"/>
      <name val="ＭＳ Ｐゴシック"/>
      <charset val="0"/>
      <scheme val="minor"/>
    </font>
    <font>
      <b/>
      <sz val="13"/>
      <color theme="3"/>
      <name val="ＭＳ Ｐゴシック"/>
      <charset val="134"/>
      <scheme val="minor"/>
    </font>
    <font>
      <sz val="11"/>
      <color rgb="FFFF0000"/>
      <name val="ＭＳ Ｐゴシック"/>
      <charset val="0"/>
      <scheme val="minor"/>
    </font>
    <font>
      <b/>
      <sz val="11"/>
      <color rgb="FFFFFFFF"/>
      <name val="ＭＳ Ｐゴシック"/>
      <charset val="0"/>
      <scheme val="minor"/>
    </font>
    <font>
      <i/>
      <sz val="11"/>
      <color rgb="FF7F7F7F"/>
      <name val="ＭＳ Ｐゴシック"/>
      <charset val="0"/>
      <scheme val="minor"/>
    </font>
    <font>
      <u/>
      <sz val="11"/>
      <color rgb="FF800080"/>
      <name val="ＭＳ Ｐゴシック"/>
      <charset val="0"/>
      <scheme val="minor"/>
    </font>
    <font>
      <sz val="11"/>
      <color rgb="FF9C6500"/>
      <name val="ＭＳ Ｐゴシック"/>
      <charset val="0"/>
      <scheme val="minor"/>
    </font>
    <font>
      <sz val="11"/>
      <color rgb="FFFA7D00"/>
      <name val="ＭＳ Ｐゴシック"/>
      <charset val="0"/>
      <scheme val="minor"/>
    </font>
  </fonts>
  <fills count="43">
    <fill>
      <patternFill patternType="none"/>
    </fill>
    <fill>
      <patternFill patternType="gray125"/>
    </fill>
    <fill>
      <patternFill patternType="solid">
        <fgColor theme="8" tint="0.799981688894314"/>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theme="8" tint="0.399975585192419"/>
        <bgColor indexed="64"/>
      </patternFill>
    </fill>
    <fill>
      <patternFill patternType="solid">
        <fgColor rgb="FFFFFF99"/>
        <bgColor indexed="64"/>
      </patternFill>
    </fill>
    <fill>
      <patternFill patternType="solid">
        <fgColor theme="8"/>
        <bgColor indexed="64"/>
      </patternFill>
    </fill>
    <fill>
      <patternFill patternType="solid">
        <fgColor theme="5" tint="0.599993896298105"/>
        <bgColor indexed="64"/>
      </patternFill>
    </fill>
    <fill>
      <patternFill patternType="solid">
        <fgColor rgb="FFFFC7CE"/>
        <bgColor indexed="64"/>
      </patternFill>
    </fill>
    <fill>
      <patternFill patternType="solid">
        <fgColor theme="9"/>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7" tint="0.799981688894314"/>
        <bgColor indexed="64"/>
      </patternFill>
    </fill>
    <fill>
      <patternFill patternType="solid">
        <fgColor theme="7"/>
        <bgColor indexed="64"/>
      </patternFill>
    </fill>
    <fill>
      <patternFill patternType="solid">
        <fgColor theme="4" tint="0.599993896298105"/>
        <bgColor indexed="64"/>
      </patternFill>
    </fill>
    <fill>
      <patternFill patternType="solid">
        <fgColor theme="5"/>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rgb="FFFFEB9C"/>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799981688894314"/>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1">
    <xf numFmtId="0" fontId="0" fillId="0" borderId="0">
      <alignment vertical="center"/>
    </xf>
    <xf numFmtId="43" fontId="9" fillId="0" borderId="0" applyFont="0" applyFill="0" applyBorder="0" applyAlignment="0" applyProtection="0">
      <alignment vertical="center"/>
    </xf>
    <xf numFmtId="0" fontId="15" fillId="20" borderId="14" applyNumberFormat="0" applyAlignment="0" applyProtection="0">
      <alignment vertical="center"/>
    </xf>
    <xf numFmtId="176" fontId="9" fillId="0" borderId="0" applyFont="0" applyFill="0" applyBorder="0" applyAlignment="0" applyProtection="0">
      <alignment vertical="center"/>
    </xf>
    <xf numFmtId="181" fontId="9" fillId="0" borderId="0" applyFont="0" applyFill="0" applyBorder="0" applyAlignment="0" applyProtection="0">
      <alignment vertical="center"/>
    </xf>
    <xf numFmtId="0" fontId="11" fillId="28" borderId="0" applyNumberFormat="0" applyBorder="0" applyAlignment="0" applyProtection="0">
      <alignment vertical="center"/>
    </xf>
    <xf numFmtId="179" fontId="9" fillId="0" borderId="0" applyFont="0" applyFill="0" applyBorder="0" applyAlignment="0" applyProtection="0">
      <alignment vertical="center"/>
    </xf>
    <xf numFmtId="0" fontId="11" fillId="21" borderId="0" applyNumberFormat="0" applyBorder="0" applyAlignment="0" applyProtection="0">
      <alignment vertical="center"/>
    </xf>
    <xf numFmtId="0" fontId="9" fillId="16" borderId="13" applyNumberFormat="0" applyFont="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10" fillId="24" borderId="0" applyNumberFormat="0" applyBorder="0" applyAlignment="0" applyProtection="0">
      <alignment vertical="center"/>
    </xf>
    <xf numFmtId="0" fontId="26" fillId="0" borderId="0" applyNumberFormat="0" applyFill="0" applyBorder="0" applyAlignment="0" applyProtection="0">
      <alignment vertical="center"/>
    </xf>
    <xf numFmtId="0" fontId="14" fillId="19" borderId="0" applyNumberFormat="0" applyBorder="0" applyAlignment="0" applyProtection="0">
      <alignment vertical="center"/>
    </xf>
    <xf numFmtId="0" fontId="23" fillId="0" borderId="0" applyNumberFormat="0" applyFill="0" applyBorder="0" applyAlignment="0" applyProtection="0">
      <alignment vertical="center"/>
    </xf>
    <xf numFmtId="0" fontId="28" fillId="0" borderId="19" applyNumberFormat="0" applyFill="0" applyAlignment="0" applyProtection="0">
      <alignment vertical="center"/>
    </xf>
    <xf numFmtId="0" fontId="18"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0" fillId="15" borderId="0" applyNumberFormat="0" applyBorder="0" applyAlignment="0" applyProtection="0">
      <alignment vertical="center"/>
    </xf>
    <xf numFmtId="0" fontId="20" fillId="27" borderId="17" applyNumberFormat="0" applyAlignment="0" applyProtection="0">
      <alignment vertical="center"/>
    </xf>
    <xf numFmtId="0" fontId="13" fillId="0" borderId="12" applyNumberFormat="0" applyFill="0" applyAlignment="0" applyProtection="0">
      <alignment vertical="center"/>
    </xf>
    <xf numFmtId="0" fontId="22" fillId="0" borderId="12" applyNumberFormat="0" applyFill="0" applyAlignment="0" applyProtection="0">
      <alignment vertical="center"/>
    </xf>
    <xf numFmtId="0" fontId="21" fillId="27" borderId="14" applyNumberFormat="0" applyAlignment="0" applyProtection="0">
      <alignment vertical="center"/>
    </xf>
    <xf numFmtId="0" fontId="17" fillId="0" borderId="16" applyNumberFormat="0" applyFill="0" applyAlignment="0" applyProtection="0">
      <alignment vertical="center"/>
    </xf>
    <xf numFmtId="0" fontId="17" fillId="0" borderId="0" applyNumberFormat="0" applyFill="0" applyBorder="0" applyAlignment="0" applyProtection="0">
      <alignment vertical="center"/>
    </xf>
    <xf numFmtId="0" fontId="10" fillId="31" borderId="0" applyNumberFormat="0" applyBorder="0" applyAlignment="0" applyProtection="0">
      <alignment vertical="center"/>
    </xf>
    <xf numFmtId="0" fontId="24" fillId="35" borderId="18" applyNumberFormat="0" applyAlignment="0" applyProtection="0">
      <alignment vertical="center"/>
    </xf>
    <xf numFmtId="0" fontId="11" fillId="23" borderId="0" applyNumberFormat="0" applyBorder="0" applyAlignment="0" applyProtection="0">
      <alignment vertical="center"/>
    </xf>
    <xf numFmtId="0" fontId="16" fillId="0" borderId="15" applyNumberFormat="0" applyFill="0" applyAlignment="0" applyProtection="0">
      <alignment vertical="center"/>
    </xf>
    <xf numFmtId="0" fontId="12" fillId="14" borderId="0" applyNumberFormat="0" applyBorder="0" applyAlignment="0" applyProtection="0">
      <alignment vertical="center"/>
    </xf>
    <xf numFmtId="0" fontId="27" fillId="39" borderId="0" applyNumberFormat="0" applyBorder="0" applyAlignment="0" applyProtection="0">
      <alignment vertical="center"/>
    </xf>
    <xf numFmtId="0" fontId="10" fillId="30" borderId="0" applyNumberFormat="0" applyBorder="0" applyAlignment="0" applyProtection="0">
      <alignment vertical="center"/>
    </xf>
    <xf numFmtId="0" fontId="11" fillId="42" borderId="0" applyNumberFormat="0" applyBorder="0" applyAlignment="0" applyProtection="0">
      <alignment vertical="center"/>
    </xf>
    <xf numFmtId="0" fontId="11" fillId="41" borderId="0" applyNumberFormat="0" applyBorder="0" applyAlignment="0" applyProtection="0">
      <alignment vertical="center"/>
    </xf>
    <xf numFmtId="0" fontId="10" fillId="34" borderId="0" applyNumberFormat="0" applyBorder="0" applyAlignment="0" applyProtection="0">
      <alignment vertical="center"/>
    </xf>
    <xf numFmtId="0" fontId="11" fillId="40" borderId="0" applyNumberFormat="0" applyBorder="0" applyAlignment="0" applyProtection="0">
      <alignment vertical="center"/>
    </xf>
    <xf numFmtId="0" fontId="11" fillId="13" borderId="0" applyNumberFormat="0" applyBorder="0" applyAlignment="0" applyProtection="0">
      <alignment vertical="center"/>
    </xf>
    <xf numFmtId="0" fontId="11" fillId="38" borderId="0" applyNumberFormat="0" applyBorder="0" applyAlignment="0" applyProtection="0">
      <alignment vertical="center"/>
    </xf>
    <xf numFmtId="0" fontId="10" fillId="33" borderId="0" applyNumberFormat="0" applyBorder="0" applyAlignment="0" applyProtection="0">
      <alignment vertical="center"/>
    </xf>
    <xf numFmtId="0" fontId="10" fillId="37" borderId="0" applyNumberFormat="0" applyBorder="0" applyAlignment="0" applyProtection="0">
      <alignment vertical="center"/>
    </xf>
    <xf numFmtId="0" fontId="11" fillId="29" borderId="0" applyNumberFormat="0" applyBorder="0" applyAlignment="0" applyProtection="0">
      <alignment vertical="center"/>
    </xf>
    <xf numFmtId="0" fontId="11" fillId="26" borderId="0" applyNumberFormat="0" applyBorder="0" applyAlignment="0" applyProtection="0">
      <alignment vertical="center"/>
    </xf>
    <xf numFmtId="0" fontId="10" fillId="25" borderId="0" applyNumberFormat="0" applyBorder="0" applyAlignment="0" applyProtection="0">
      <alignment vertical="center"/>
    </xf>
    <xf numFmtId="0" fontId="10" fillId="22" borderId="0" applyNumberFormat="0" applyBorder="0" applyAlignment="0" applyProtection="0">
      <alignment vertical="center"/>
    </xf>
    <xf numFmtId="0" fontId="11" fillId="18" borderId="0" applyNumberFormat="0" applyBorder="0" applyAlignment="0" applyProtection="0">
      <alignment vertical="center"/>
    </xf>
    <xf numFmtId="0" fontId="10" fillId="32" borderId="0" applyNumberFormat="0" applyBorder="0" applyAlignment="0" applyProtection="0">
      <alignment vertical="center"/>
    </xf>
    <xf numFmtId="0" fontId="10" fillId="12" borderId="0" applyNumberFormat="0" applyBorder="0" applyAlignment="0" applyProtection="0">
      <alignment vertical="center"/>
    </xf>
    <xf numFmtId="0" fontId="11" fillId="36" borderId="0" applyNumberFormat="0" applyBorder="0" applyAlignment="0" applyProtection="0">
      <alignment vertical="center"/>
    </xf>
    <xf numFmtId="0" fontId="10" fillId="17" borderId="0" applyNumberFormat="0" applyBorder="0" applyAlignment="0" applyProtection="0">
      <alignment vertical="center"/>
    </xf>
    <xf numFmtId="0" fontId="0" fillId="0" borderId="0">
      <alignment vertical="center"/>
    </xf>
    <xf numFmtId="0" fontId="0" fillId="0" borderId="0">
      <alignment vertical="center"/>
    </xf>
  </cellStyleXfs>
  <cellXfs count="76">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177" fontId="0" fillId="0" borderId="1" xfId="0" applyNumberFormat="1" applyBorder="1" applyAlignment="1">
      <alignment horizontal="center" vertical="center"/>
    </xf>
    <xf numFmtId="182" fontId="0" fillId="0" borderId="1" xfId="0" applyNumberFormat="1" applyBorder="1" applyAlignment="1">
      <alignment horizontal="center" vertical="center"/>
    </xf>
    <xf numFmtId="0" fontId="2" fillId="2" borderId="2" xfId="0" applyFont="1" applyFill="1" applyBorder="1" applyAlignment="1">
      <alignment horizontal="center" vertical="center"/>
    </xf>
    <xf numFmtId="0" fontId="0" fillId="0" borderId="2" xfId="0" applyBorder="1" applyAlignment="1">
      <alignment horizontal="center" vertical="center"/>
    </xf>
    <xf numFmtId="0" fontId="2" fillId="0" borderId="3" xfId="0" applyFont="1" applyBorder="1" applyAlignment="1">
      <alignment horizontal="center" vertical="center"/>
    </xf>
    <xf numFmtId="0" fontId="0" fillId="0" borderId="4" xfId="0" applyBorder="1" applyAlignment="1">
      <alignment horizontal="center" vertical="center"/>
    </xf>
    <xf numFmtId="0" fontId="2" fillId="0" borderId="4" xfId="0" applyFont="1" applyBorder="1" applyAlignment="1">
      <alignment horizontal="center" vertical="center"/>
    </xf>
    <xf numFmtId="0" fontId="0" fillId="0" borderId="3" xfId="0" applyBorder="1" applyAlignment="1">
      <alignment horizontal="center" vertical="center"/>
    </xf>
    <xf numFmtId="0" fontId="2" fillId="3"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7" xfId="0" applyFont="1" applyFill="1" applyBorder="1" applyAlignment="1">
      <alignment horizontal="center" vertical="center" shrinkToFit="1"/>
    </xf>
    <xf numFmtId="0" fontId="2" fillId="5" borderId="8"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2" fillId="5" borderId="10" xfId="0" applyFont="1" applyFill="1" applyBorder="1" applyAlignment="1">
      <alignment horizontal="center" vertical="center" shrinkToFit="1"/>
    </xf>
    <xf numFmtId="0" fontId="3" fillId="0" borderId="1" xfId="0" applyFont="1" applyBorder="1" applyAlignment="1">
      <alignment horizontal="center" vertical="center"/>
    </xf>
    <xf numFmtId="180" fontId="3" fillId="0" borderId="1" xfId="0" applyNumberFormat="1" applyFont="1" applyBorder="1" applyAlignment="1">
      <alignment horizontal="center" vertical="center"/>
    </xf>
    <xf numFmtId="178" fontId="3" fillId="0" borderId="1" xfId="0" applyNumberFormat="1" applyFont="1" applyBorder="1" applyAlignment="1">
      <alignment horizontal="center" vertical="center"/>
    </xf>
    <xf numFmtId="180" fontId="0" fillId="0" borderId="1" xfId="0" applyNumberFormat="1" applyBorder="1" applyAlignment="1">
      <alignment horizontal="center" vertical="center"/>
    </xf>
    <xf numFmtId="0" fontId="0" fillId="0" borderId="1" xfId="0" applyBorder="1">
      <alignment vertical="center"/>
    </xf>
    <xf numFmtId="0" fontId="2" fillId="2" borderId="1" xfId="0" applyFont="1" applyFill="1" applyBorder="1" applyAlignment="1">
      <alignment horizontal="center" vertical="center" shrinkToFit="1"/>
    </xf>
    <xf numFmtId="183" fontId="0" fillId="0" borderId="1" xfId="9" applyNumberFormat="1"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 fillId="2" borderId="6" xfId="0" applyFont="1" applyFill="1" applyBorder="1">
      <alignment vertical="center"/>
    </xf>
    <xf numFmtId="0" fontId="2" fillId="2" borderId="11" xfId="0" applyFont="1" applyFill="1" applyBorder="1">
      <alignment vertical="center"/>
    </xf>
    <xf numFmtId="183" fontId="0" fillId="0" borderId="3" xfId="9" applyNumberFormat="1" applyFont="1" applyBorder="1" applyAlignment="1">
      <alignment horizontal="center" vertical="center"/>
    </xf>
    <xf numFmtId="0" fontId="2" fillId="0" borderId="3" xfId="0" applyFont="1" applyBorder="1">
      <alignment vertical="center"/>
    </xf>
    <xf numFmtId="0" fontId="2" fillId="5" borderId="11" xfId="0" applyFont="1" applyFill="1" applyBorder="1" applyAlignment="1">
      <alignment horizontal="center" vertical="center" shrinkToFit="1"/>
    </xf>
    <xf numFmtId="0" fontId="2" fillId="6" borderId="8"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1" xfId="0" applyFont="1" applyFill="1" applyBorder="1" applyAlignment="1">
      <alignment horizontal="center" vertical="center" shrinkToFit="1"/>
    </xf>
    <xf numFmtId="0" fontId="2" fillId="7" borderId="1"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0" fontId="2" fillId="8" borderId="3" xfId="0" applyFont="1" applyFill="1" applyBorder="1" applyAlignment="1">
      <alignment horizontal="center" vertical="center" shrinkToFit="1"/>
    </xf>
    <xf numFmtId="0" fontId="2" fillId="6" borderId="1" xfId="0" applyFont="1" applyFill="1" applyBorder="1" applyAlignment="1">
      <alignment horizontal="center" vertical="center" shrinkToFit="1"/>
    </xf>
    <xf numFmtId="0" fontId="2" fillId="6" borderId="10" xfId="0" applyFont="1" applyFill="1" applyBorder="1" applyAlignment="1">
      <alignment horizontal="center" vertical="center" shrinkToFit="1"/>
    </xf>
    <xf numFmtId="0" fontId="2" fillId="8" borderId="1" xfId="0" applyFont="1" applyFill="1" applyBorder="1" applyAlignment="1">
      <alignment horizontal="center" vertical="center" shrinkToFit="1"/>
    </xf>
    <xf numFmtId="0" fontId="2" fillId="8" borderId="10" xfId="0" applyFont="1" applyFill="1" applyBorder="1" applyAlignment="1">
      <alignment horizontal="center" vertical="center" shrinkToFit="1"/>
    </xf>
    <xf numFmtId="184" fontId="3" fillId="0" borderId="1" xfId="0" applyNumberFormat="1" applyFont="1" applyBorder="1" applyAlignment="1">
      <alignment horizontal="center" vertical="center"/>
    </xf>
    <xf numFmtId="0" fontId="0" fillId="0" borderId="0" xfId="0" applyAlignment="1">
      <alignment horizontal="center" vertical="center"/>
    </xf>
    <xf numFmtId="0" fontId="2" fillId="8" borderId="11" xfId="0" applyFont="1" applyFill="1" applyBorder="1" applyAlignment="1">
      <alignment horizontal="center" vertical="center" shrinkToFit="1"/>
    </xf>
    <xf numFmtId="0" fontId="2" fillId="9" borderId="1" xfId="0" applyFont="1" applyFill="1" applyBorder="1" applyAlignment="1">
      <alignment horizontal="center" vertical="center" shrinkToFit="1"/>
    </xf>
    <xf numFmtId="177" fontId="3" fillId="0" borderId="1" xfId="0" applyNumberFormat="1" applyFont="1" applyBorder="1" applyAlignment="1">
      <alignment horizontal="center" vertical="center"/>
    </xf>
    <xf numFmtId="182" fontId="3" fillId="0" borderId="1" xfId="0" applyNumberFormat="1" applyFont="1" applyBorder="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left" vertical="center"/>
    </xf>
    <xf numFmtId="0" fontId="5" fillId="10" borderId="1" xfId="0" applyFont="1" applyFill="1" applyBorder="1" applyAlignment="1">
      <alignment horizontal="center" vertical="center"/>
    </xf>
    <xf numFmtId="0" fontId="6" fillId="10"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1" xfId="0" applyFont="1" applyBorder="1" applyAlignment="1">
      <alignment horizontal="center" vertical="center"/>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7" fillId="0" borderId="0" xfId="0" applyFont="1" applyAlignment="1">
      <alignment horizontal="center" vertical="center"/>
    </xf>
    <xf numFmtId="0" fontId="0" fillId="11" borderId="1" xfId="0" applyFill="1" applyBorder="1" applyAlignment="1">
      <alignment horizontal="center" vertical="center"/>
    </xf>
    <xf numFmtId="180" fontId="0" fillId="11" borderId="1" xfId="0" applyNumberFormat="1" applyFill="1" applyBorder="1" applyAlignment="1">
      <alignment horizontal="center" vertical="center"/>
    </xf>
    <xf numFmtId="0" fontId="8" fillId="0" borderId="3" xfId="0" applyFont="1" applyBorder="1" applyAlignment="1">
      <alignment horizontal="center" vertical="center"/>
    </xf>
    <xf numFmtId="180" fontId="3" fillId="0" borderId="10" xfId="0" applyNumberFormat="1" applyFont="1" applyBorder="1" applyAlignment="1">
      <alignment horizontal="center" vertical="center"/>
    </xf>
    <xf numFmtId="180" fontId="3" fillId="0" borderId="11" xfId="0" applyNumberFormat="1" applyFont="1" applyBorder="1" applyAlignment="1">
      <alignment horizontal="center" vertical="center"/>
    </xf>
    <xf numFmtId="180" fontId="0" fillId="0" borderId="0" xfId="0" applyNumberFormat="1">
      <alignment vertical="center"/>
    </xf>
    <xf numFmtId="183" fontId="0" fillId="0" borderId="0" xfId="9" applyNumberFormat="1" applyFont="1">
      <alignment vertical="center"/>
    </xf>
  </cellXfs>
  <cellStyles count="51">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 name="標準 2" xfId="49"/>
    <cellStyle name="標準 3" xfId="50"/>
  </cellStyles>
  <dxfs count="2">
    <dxf>
      <font>
        <b val="1"/>
        <i val="0"/>
        <color rgb="FFFF0000"/>
      </font>
    </dxf>
    <dxf>
      <font>
        <b val="1"/>
        <i val="0"/>
        <color rgb="FF0000FF"/>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29845</xdr:colOff>
      <xdr:row>1</xdr:row>
      <xdr:rowOff>0</xdr:rowOff>
    </xdr:from>
    <xdr:to>
      <xdr:col>14</xdr:col>
      <xdr:colOff>677545</xdr:colOff>
      <xdr:row>30</xdr:row>
      <xdr:rowOff>104775</xdr:rowOff>
    </xdr:to>
    <xdr:pic>
      <xdr:nvPicPr>
        <xdr:cNvPr id="26" name="図形 25" descr="2020.10.9"/>
        <xdr:cNvPicPr>
          <a:picLocks noChangeAspect="1"/>
        </xdr:cNvPicPr>
      </xdr:nvPicPr>
      <xdr:blipFill>
        <a:blip r:embed="rId1"/>
        <a:stretch>
          <a:fillRect/>
        </a:stretch>
      </xdr:blipFill>
      <xdr:spPr>
        <a:xfrm>
          <a:off x="29845" y="180975"/>
          <a:ext cx="10058400" cy="5353050"/>
        </a:xfrm>
        <a:prstGeom prst="rect">
          <a:avLst/>
        </a:prstGeom>
      </xdr:spPr>
    </xdr:pic>
    <xdr:clientData/>
  </xdr:twoCellAnchor>
  <xdr:twoCellAnchor editAs="oneCell">
    <xdr:from>
      <xdr:col>0</xdr:col>
      <xdr:colOff>38100</xdr:colOff>
      <xdr:row>33</xdr:row>
      <xdr:rowOff>171450</xdr:rowOff>
    </xdr:from>
    <xdr:to>
      <xdr:col>15</xdr:col>
      <xdr:colOff>0</xdr:colOff>
      <xdr:row>63</xdr:row>
      <xdr:rowOff>87630</xdr:rowOff>
    </xdr:to>
    <xdr:pic>
      <xdr:nvPicPr>
        <xdr:cNvPr id="27" name="図形 26" descr="2020.6.29 1"/>
        <xdr:cNvPicPr>
          <a:picLocks noChangeAspect="1"/>
        </xdr:cNvPicPr>
      </xdr:nvPicPr>
      <xdr:blipFill>
        <a:blip r:embed="rId2"/>
        <a:stretch>
          <a:fillRect/>
        </a:stretch>
      </xdr:blipFill>
      <xdr:spPr>
        <a:xfrm>
          <a:off x="38100" y="6143625"/>
          <a:ext cx="10058400" cy="5345430"/>
        </a:xfrm>
        <a:prstGeom prst="rect">
          <a:avLst/>
        </a:prstGeom>
      </xdr:spPr>
    </xdr:pic>
    <xdr:clientData/>
  </xdr:twoCellAnchor>
  <xdr:twoCellAnchor editAs="oneCell">
    <xdr:from>
      <xdr:col>0</xdr:col>
      <xdr:colOff>635</xdr:colOff>
      <xdr:row>67</xdr:row>
      <xdr:rowOff>66675</xdr:rowOff>
    </xdr:from>
    <xdr:to>
      <xdr:col>14</xdr:col>
      <xdr:colOff>648335</xdr:colOff>
      <xdr:row>97</xdr:row>
      <xdr:rowOff>5080</xdr:rowOff>
    </xdr:to>
    <xdr:pic>
      <xdr:nvPicPr>
        <xdr:cNvPr id="28" name="図形 27" descr="2020.6.29 2"/>
        <xdr:cNvPicPr>
          <a:picLocks noChangeAspect="1"/>
        </xdr:cNvPicPr>
      </xdr:nvPicPr>
      <xdr:blipFill>
        <a:blip r:embed="rId3"/>
        <a:stretch>
          <a:fillRect/>
        </a:stretch>
      </xdr:blipFill>
      <xdr:spPr>
        <a:xfrm>
          <a:off x="635" y="12192000"/>
          <a:ext cx="10058400" cy="5367655"/>
        </a:xfrm>
        <a:prstGeom prst="rect">
          <a:avLst/>
        </a:prstGeom>
      </xdr:spPr>
    </xdr:pic>
    <xdr:clientData/>
  </xdr:twoCellAnchor>
  <xdr:twoCellAnchor editAs="oneCell">
    <xdr:from>
      <xdr:col>0</xdr:col>
      <xdr:colOff>635</xdr:colOff>
      <xdr:row>100</xdr:row>
      <xdr:rowOff>19050</xdr:rowOff>
    </xdr:from>
    <xdr:to>
      <xdr:col>14</xdr:col>
      <xdr:colOff>648335</xdr:colOff>
      <xdr:row>129</xdr:row>
      <xdr:rowOff>101600</xdr:rowOff>
    </xdr:to>
    <xdr:pic>
      <xdr:nvPicPr>
        <xdr:cNvPr id="29" name="図形 28" descr="2020.6.30 1"/>
        <xdr:cNvPicPr>
          <a:picLocks noChangeAspect="1"/>
        </xdr:cNvPicPr>
      </xdr:nvPicPr>
      <xdr:blipFill>
        <a:blip r:embed="rId4"/>
        <a:stretch>
          <a:fillRect/>
        </a:stretch>
      </xdr:blipFill>
      <xdr:spPr>
        <a:xfrm>
          <a:off x="635" y="18116550"/>
          <a:ext cx="10058400" cy="5330825"/>
        </a:xfrm>
        <a:prstGeom prst="rect">
          <a:avLst/>
        </a:prstGeom>
      </xdr:spPr>
    </xdr:pic>
    <xdr:clientData/>
  </xdr:twoCellAnchor>
  <xdr:twoCellAnchor editAs="oneCell">
    <xdr:from>
      <xdr:col>0</xdr:col>
      <xdr:colOff>28575</xdr:colOff>
      <xdr:row>131</xdr:row>
      <xdr:rowOff>171450</xdr:rowOff>
    </xdr:from>
    <xdr:to>
      <xdr:col>14</xdr:col>
      <xdr:colOff>676275</xdr:colOff>
      <xdr:row>161</xdr:row>
      <xdr:rowOff>58420</xdr:rowOff>
    </xdr:to>
    <xdr:pic>
      <xdr:nvPicPr>
        <xdr:cNvPr id="30" name="図形 29" descr="2020.7.1"/>
        <xdr:cNvPicPr>
          <a:picLocks noChangeAspect="1"/>
        </xdr:cNvPicPr>
      </xdr:nvPicPr>
      <xdr:blipFill>
        <a:blip r:embed="rId5"/>
        <a:stretch>
          <a:fillRect/>
        </a:stretch>
      </xdr:blipFill>
      <xdr:spPr>
        <a:xfrm>
          <a:off x="28575" y="23879175"/>
          <a:ext cx="10058400" cy="5316220"/>
        </a:xfrm>
        <a:prstGeom prst="rect">
          <a:avLst/>
        </a:prstGeom>
      </xdr:spPr>
    </xdr:pic>
    <xdr:clientData/>
  </xdr:twoCellAnchor>
  <xdr:twoCellAnchor editAs="oneCell">
    <xdr:from>
      <xdr:col>0</xdr:col>
      <xdr:colOff>635</xdr:colOff>
      <xdr:row>164</xdr:row>
      <xdr:rowOff>38100</xdr:rowOff>
    </xdr:from>
    <xdr:to>
      <xdr:col>14</xdr:col>
      <xdr:colOff>648335</xdr:colOff>
      <xdr:row>193</xdr:row>
      <xdr:rowOff>142875</xdr:rowOff>
    </xdr:to>
    <xdr:pic>
      <xdr:nvPicPr>
        <xdr:cNvPr id="32" name="図形 31" descr="2020.7.2 1"/>
        <xdr:cNvPicPr>
          <a:picLocks noChangeAspect="1"/>
        </xdr:cNvPicPr>
      </xdr:nvPicPr>
      <xdr:blipFill>
        <a:blip r:embed="rId6"/>
        <a:stretch>
          <a:fillRect/>
        </a:stretch>
      </xdr:blipFill>
      <xdr:spPr>
        <a:xfrm>
          <a:off x="635" y="29718000"/>
          <a:ext cx="10058400" cy="5353050"/>
        </a:xfrm>
        <a:prstGeom prst="rect">
          <a:avLst/>
        </a:prstGeom>
      </xdr:spPr>
    </xdr:pic>
    <xdr:clientData/>
  </xdr:twoCellAnchor>
  <xdr:twoCellAnchor editAs="oneCell">
    <xdr:from>
      <xdr:col>0</xdr:col>
      <xdr:colOff>29845</xdr:colOff>
      <xdr:row>196</xdr:row>
      <xdr:rowOff>171450</xdr:rowOff>
    </xdr:from>
    <xdr:to>
      <xdr:col>14</xdr:col>
      <xdr:colOff>677545</xdr:colOff>
      <xdr:row>226</xdr:row>
      <xdr:rowOff>58420</xdr:rowOff>
    </xdr:to>
    <xdr:pic>
      <xdr:nvPicPr>
        <xdr:cNvPr id="33" name="図形 32" descr="2020.7.3 1"/>
        <xdr:cNvPicPr>
          <a:picLocks noChangeAspect="1"/>
        </xdr:cNvPicPr>
      </xdr:nvPicPr>
      <xdr:blipFill>
        <a:blip r:embed="rId7"/>
        <a:stretch>
          <a:fillRect/>
        </a:stretch>
      </xdr:blipFill>
      <xdr:spPr>
        <a:xfrm>
          <a:off x="29845" y="35642550"/>
          <a:ext cx="10058400" cy="5316220"/>
        </a:xfrm>
        <a:prstGeom prst="rect">
          <a:avLst/>
        </a:prstGeom>
      </xdr:spPr>
    </xdr:pic>
    <xdr:clientData/>
  </xdr:twoCellAnchor>
  <xdr:twoCellAnchor editAs="oneCell">
    <xdr:from>
      <xdr:col>0</xdr:col>
      <xdr:colOff>635</xdr:colOff>
      <xdr:row>229</xdr:row>
      <xdr:rowOff>9525</xdr:rowOff>
    </xdr:from>
    <xdr:to>
      <xdr:col>14</xdr:col>
      <xdr:colOff>648335</xdr:colOff>
      <xdr:row>258</xdr:row>
      <xdr:rowOff>100330</xdr:rowOff>
    </xdr:to>
    <xdr:pic>
      <xdr:nvPicPr>
        <xdr:cNvPr id="34" name="図形 33" descr="2020.7.3 2"/>
        <xdr:cNvPicPr>
          <a:picLocks noChangeAspect="1"/>
        </xdr:cNvPicPr>
      </xdr:nvPicPr>
      <xdr:blipFill>
        <a:blip r:embed="rId8"/>
        <a:stretch>
          <a:fillRect/>
        </a:stretch>
      </xdr:blipFill>
      <xdr:spPr>
        <a:xfrm>
          <a:off x="635" y="41452800"/>
          <a:ext cx="10058400" cy="5339080"/>
        </a:xfrm>
        <a:prstGeom prst="rect">
          <a:avLst/>
        </a:prstGeom>
      </xdr:spPr>
    </xdr:pic>
    <xdr:clientData/>
  </xdr:twoCellAnchor>
  <xdr:twoCellAnchor editAs="oneCell">
    <xdr:from>
      <xdr:col>0</xdr:col>
      <xdr:colOff>635</xdr:colOff>
      <xdr:row>262</xdr:row>
      <xdr:rowOff>28575</xdr:rowOff>
    </xdr:from>
    <xdr:to>
      <xdr:col>14</xdr:col>
      <xdr:colOff>648335</xdr:colOff>
      <xdr:row>291</xdr:row>
      <xdr:rowOff>125730</xdr:rowOff>
    </xdr:to>
    <xdr:pic>
      <xdr:nvPicPr>
        <xdr:cNvPr id="35" name="図形 34" descr="2020.7.3 3"/>
        <xdr:cNvPicPr>
          <a:picLocks noChangeAspect="1"/>
        </xdr:cNvPicPr>
      </xdr:nvPicPr>
      <xdr:blipFill>
        <a:blip r:embed="rId9"/>
        <a:stretch>
          <a:fillRect/>
        </a:stretch>
      </xdr:blipFill>
      <xdr:spPr>
        <a:xfrm>
          <a:off x="635" y="47444025"/>
          <a:ext cx="10058400" cy="5345430"/>
        </a:xfrm>
        <a:prstGeom prst="rect">
          <a:avLst/>
        </a:prstGeom>
      </xdr:spPr>
    </xdr:pic>
    <xdr:clientData/>
  </xdr:twoCellAnchor>
  <xdr:twoCellAnchor editAs="oneCell">
    <xdr:from>
      <xdr:col>0</xdr:col>
      <xdr:colOff>635</xdr:colOff>
      <xdr:row>295</xdr:row>
      <xdr:rowOff>0</xdr:rowOff>
    </xdr:from>
    <xdr:to>
      <xdr:col>14</xdr:col>
      <xdr:colOff>648335</xdr:colOff>
      <xdr:row>324</xdr:row>
      <xdr:rowOff>97155</xdr:rowOff>
    </xdr:to>
    <xdr:pic>
      <xdr:nvPicPr>
        <xdr:cNvPr id="36" name="図形 35" descr="2020.7.3 4"/>
        <xdr:cNvPicPr>
          <a:picLocks noChangeAspect="1"/>
        </xdr:cNvPicPr>
      </xdr:nvPicPr>
      <xdr:blipFill>
        <a:blip r:embed="rId10"/>
        <a:stretch>
          <a:fillRect/>
        </a:stretch>
      </xdr:blipFill>
      <xdr:spPr>
        <a:xfrm>
          <a:off x="635" y="53387625"/>
          <a:ext cx="10058400" cy="5345430"/>
        </a:xfrm>
        <a:prstGeom prst="rect">
          <a:avLst/>
        </a:prstGeom>
      </xdr:spPr>
    </xdr:pic>
    <xdr:clientData/>
  </xdr:twoCellAnchor>
  <xdr:twoCellAnchor editAs="oneCell">
    <xdr:from>
      <xdr:col>0</xdr:col>
      <xdr:colOff>635</xdr:colOff>
      <xdr:row>327</xdr:row>
      <xdr:rowOff>19050</xdr:rowOff>
    </xdr:from>
    <xdr:to>
      <xdr:col>14</xdr:col>
      <xdr:colOff>648335</xdr:colOff>
      <xdr:row>356</xdr:row>
      <xdr:rowOff>131445</xdr:rowOff>
    </xdr:to>
    <xdr:pic>
      <xdr:nvPicPr>
        <xdr:cNvPr id="37" name="図形 36" descr="2020.7.6 1"/>
        <xdr:cNvPicPr>
          <a:picLocks noChangeAspect="1"/>
        </xdr:cNvPicPr>
      </xdr:nvPicPr>
      <xdr:blipFill>
        <a:blip r:embed="rId11"/>
        <a:stretch>
          <a:fillRect/>
        </a:stretch>
      </xdr:blipFill>
      <xdr:spPr>
        <a:xfrm>
          <a:off x="635" y="59197875"/>
          <a:ext cx="10058400" cy="5360670"/>
        </a:xfrm>
        <a:prstGeom prst="rect">
          <a:avLst/>
        </a:prstGeom>
      </xdr:spPr>
    </xdr:pic>
    <xdr:clientData/>
  </xdr:twoCellAnchor>
  <xdr:twoCellAnchor editAs="oneCell">
    <xdr:from>
      <xdr:col>0</xdr:col>
      <xdr:colOff>635</xdr:colOff>
      <xdr:row>360</xdr:row>
      <xdr:rowOff>19050</xdr:rowOff>
    </xdr:from>
    <xdr:to>
      <xdr:col>14</xdr:col>
      <xdr:colOff>648335</xdr:colOff>
      <xdr:row>389</xdr:row>
      <xdr:rowOff>116205</xdr:rowOff>
    </xdr:to>
    <xdr:pic>
      <xdr:nvPicPr>
        <xdr:cNvPr id="38" name="図形 37" descr="2020.7.7 1"/>
        <xdr:cNvPicPr>
          <a:picLocks noChangeAspect="1"/>
        </xdr:cNvPicPr>
      </xdr:nvPicPr>
      <xdr:blipFill>
        <a:blip r:embed="rId12"/>
        <a:stretch>
          <a:fillRect/>
        </a:stretch>
      </xdr:blipFill>
      <xdr:spPr>
        <a:xfrm>
          <a:off x="635" y="65170050"/>
          <a:ext cx="10058400" cy="5345430"/>
        </a:xfrm>
        <a:prstGeom prst="rect">
          <a:avLst/>
        </a:prstGeom>
      </xdr:spPr>
    </xdr:pic>
    <xdr:clientData/>
  </xdr:twoCellAnchor>
  <xdr:twoCellAnchor editAs="oneCell">
    <xdr:from>
      <xdr:col>0</xdr:col>
      <xdr:colOff>635</xdr:colOff>
      <xdr:row>393</xdr:row>
      <xdr:rowOff>28575</xdr:rowOff>
    </xdr:from>
    <xdr:to>
      <xdr:col>14</xdr:col>
      <xdr:colOff>648335</xdr:colOff>
      <xdr:row>422</xdr:row>
      <xdr:rowOff>125730</xdr:rowOff>
    </xdr:to>
    <xdr:pic>
      <xdr:nvPicPr>
        <xdr:cNvPr id="39" name="図形 38" descr="2020.7.7 2"/>
        <xdr:cNvPicPr>
          <a:picLocks noChangeAspect="1"/>
        </xdr:cNvPicPr>
      </xdr:nvPicPr>
      <xdr:blipFill>
        <a:blip r:embed="rId13"/>
        <a:stretch>
          <a:fillRect/>
        </a:stretch>
      </xdr:blipFill>
      <xdr:spPr>
        <a:xfrm>
          <a:off x="635" y="71151750"/>
          <a:ext cx="10058400" cy="534543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3"/>
  <sheetViews>
    <sheetView workbookViewId="0">
      <selection activeCell="A3" sqref="A3"/>
    </sheetView>
  </sheetViews>
  <sheetFormatPr defaultColWidth="9" defaultRowHeight="13.5" outlineLevelCol="1"/>
  <sheetData>
    <row r="2" spans="1:1">
      <c r="A2" t="s">
        <v>0</v>
      </c>
    </row>
    <row r="3" spans="1:1">
      <c r="A3">
        <v>100000</v>
      </c>
    </row>
    <row r="5" spans="1:1">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A109"/>
  <sheetViews>
    <sheetView zoomScale="115" zoomScaleNormal="115" workbookViewId="0">
      <pane ySplit="8" topLeftCell="A9" activePane="bottomLeft" state="frozen"/>
      <selection/>
      <selection pane="bottomLeft" activeCell="A74" sqref="A74"/>
    </sheetView>
  </sheetViews>
  <sheetFormatPr defaultColWidth="9" defaultRowHeight="13.5"/>
  <cols>
    <col min="1" max="1" width="2.875" customWidth="1"/>
    <col min="2" max="18" width="6.625" customWidth="1"/>
    <col min="22" max="22" width="10.875" style="1" hidden="1" customWidth="1"/>
    <col min="23" max="23" width="9" hidden="1" customWidth="1"/>
  </cols>
  <sheetData>
    <row r="2" spans="2:20">
      <c r="B2" s="2" t="s">
        <v>10</v>
      </c>
      <c r="C2" s="2"/>
      <c r="D2" s="69" t="s">
        <v>11</v>
      </c>
      <c r="E2" s="69"/>
      <c r="F2" s="2" t="s">
        <v>12</v>
      </c>
      <c r="G2" s="2"/>
      <c r="H2" s="3" t="s">
        <v>13</v>
      </c>
      <c r="I2" s="3"/>
      <c r="J2" s="2" t="s">
        <v>14</v>
      </c>
      <c r="K2" s="2"/>
      <c r="L2" s="70">
        <v>100000</v>
      </c>
      <c r="M2" s="69"/>
      <c r="N2" s="2" t="s">
        <v>15</v>
      </c>
      <c r="O2" s="2"/>
      <c r="P2" s="26">
        <f>SUM(L2,D4)</f>
        <v>131339.8154408</v>
      </c>
      <c r="Q2" s="3"/>
      <c r="R2" s="48"/>
      <c r="S2" s="48"/>
      <c r="T2" s="48"/>
    </row>
    <row r="3" ht="57" customHeight="1" spans="2:19">
      <c r="B3" s="2" t="s">
        <v>16</v>
      </c>
      <c r="C3" s="2"/>
      <c r="D3" s="4" t="s">
        <v>17</v>
      </c>
      <c r="E3" s="4"/>
      <c r="F3" s="4"/>
      <c r="G3" s="4"/>
      <c r="H3" s="4"/>
      <c r="I3" s="4"/>
      <c r="J3" s="2" t="s">
        <v>18</v>
      </c>
      <c r="K3" s="2"/>
      <c r="L3" s="4" t="s">
        <v>19</v>
      </c>
      <c r="M3" s="27"/>
      <c r="N3" s="27"/>
      <c r="O3" s="27"/>
      <c r="P3" s="27"/>
      <c r="Q3" s="27"/>
      <c r="R3" s="48"/>
      <c r="S3" s="48"/>
    </row>
    <row r="4" spans="2:20">
      <c r="B4" s="2" t="s">
        <v>20</v>
      </c>
      <c r="C4" s="2"/>
      <c r="D4" s="5">
        <f>SUM($R$9:$S$993)</f>
        <v>31339.8154407996</v>
      </c>
      <c r="E4" s="5"/>
      <c r="F4" s="2" t="s">
        <v>21</v>
      </c>
      <c r="G4" s="2"/>
      <c r="H4" s="6">
        <f>SUM($T$9:$U$108)</f>
        <v>51.1000000000038</v>
      </c>
      <c r="I4" s="3"/>
      <c r="J4" s="28" t="s">
        <v>22</v>
      </c>
      <c r="K4" s="28"/>
      <c r="L4" s="26">
        <f>Z8/AA8</f>
        <v>-3.90063003535854</v>
      </c>
      <c r="M4" s="26"/>
      <c r="N4" s="28" t="s">
        <v>23</v>
      </c>
      <c r="O4" s="28"/>
      <c r="P4" s="29">
        <f>MAX(Y:Y)</f>
        <v>0.0873270000000022</v>
      </c>
      <c r="Q4" s="29"/>
      <c r="R4" s="48"/>
      <c r="S4" s="48"/>
      <c r="T4" s="48"/>
    </row>
    <row r="5" spans="2:20">
      <c r="B5" s="7" t="s">
        <v>24</v>
      </c>
      <c r="C5" s="3">
        <f>COUNTIF($R$9:$R$990,"&gt;0")</f>
        <v>10</v>
      </c>
      <c r="D5" s="2" t="s">
        <v>25</v>
      </c>
      <c r="E5" s="8">
        <f>COUNTIF($R$9:$R$990,"&lt;0")</f>
        <v>3</v>
      </c>
      <c r="F5" s="2" t="s">
        <v>26</v>
      </c>
      <c r="G5" s="3">
        <f>COUNTIF($R$9:$R$990,"=0")</f>
        <v>0</v>
      </c>
      <c r="H5" s="2" t="s">
        <v>27</v>
      </c>
      <c r="I5" s="29">
        <f>C5/SUM(C5,E5,G5)</f>
        <v>0.769230769230769</v>
      </c>
      <c r="J5" s="7" t="s">
        <v>28</v>
      </c>
      <c r="K5" s="2"/>
      <c r="L5" s="30">
        <f>MAX(V9:V993)</f>
        <v>6</v>
      </c>
      <c r="M5" s="31"/>
      <c r="N5" s="32" t="s">
        <v>29</v>
      </c>
      <c r="O5" s="33"/>
      <c r="P5" s="30">
        <f>MAX(W9:W993)</f>
        <v>3</v>
      </c>
      <c r="Q5" s="31"/>
      <c r="R5" s="48"/>
      <c r="S5" s="48"/>
      <c r="T5" s="48"/>
    </row>
    <row r="6" spans="2:20">
      <c r="B6" s="9"/>
      <c r="C6" s="10"/>
      <c r="D6" s="11"/>
      <c r="E6" s="12"/>
      <c r="F6" s="9"/>
      <c r="G6" s="12"/>
      <c r="H6" s="9"/>
      <c r="I6" s="34"/>
      <c r="J6" s="9"/>
      <c r="K6" s="9"/>
      <c r="L6" s="12"/>
      <c r="M6" s="71" t="s">
        <v>30</v>
      </c>
      <c r="N6" s="35"/>
      <c r="O6" s="35"/>
      <c r="P6" s="12"/>
      <c r="Q6" s="31"/>
      <c r="R6" s="48"/>
      <c r="S6" s="48"/>
      <c r="T6" s="48"/>
    </row>
    <row r="7" spans="2:21">
      <c r="B7" s="13" t="s">
        <v>31</v>
      </c>
      <c r="C7" s="14" t="s">
        <v>32</v>
      </c>
      <c r="D7" s="15"/>
      <c r="E7" s="16" t="s">
        <v>33</v>
      </c>
      <c r="F7" s="17"/>
      <c r="G7" s="17"/>
      <c r="H7" s="17"/>
      <c r="I7" s="36"/>
      <c r="J7" s="37" t="s">
        <v>34</v>
      </c>
      <c r="K7" s="38"/>
      <c r="L7" s="39"/>
      <c r="M7" s="40" t="s">
        <v>35</v>
      </c>
      <c r="N7" s="41" t="s">
        <v>36</v>
      </c>
      <c r="O7" s="42"/>
      <c r="P7" s="42"/>
      <c r="Q7" s="49"/>
      <c r="R7" s="50" t="s">
        <v>37</v>
      </c>
      <c r="S7" s="50"/>
      <c r="T7" s="50"/>
      <c r="U7" s="50"/>
    </row>
    <row r="8" spans="2:27">
      <c r="B8" s="18"/>
      <c r="C8" s="19"/>
      <c r="D8" s="20"/>
      <c r="E8" s="21" t="s">
        <v>38</v>
      </c>
      <c r="F8" s="21" t="s">
        <v>39</v>
      </c>
      <c r="G8" s="21" t="s">
        <v>40</v>
      </c>
      <c r="H8" s="22" t="s">
        <v>41</v>
      </c>
      <c r="I8" s="36"/>
      <c r="J8" s="43" t="s">
        <v>42</v>
      </c>
      <c r="K8" s="44" t="s">
        <v>43</v>
      </c>
      <c r="L8" s="39"/>
      <c r="M8" s="40"/>
      <c r="N8" s="45" t="s">
        <v>38</v>
      </c>
      <c r="O8" s="45" t="s">
        <v>39</v>
      </c>
      <c r="P8" s="46" t="s">
        <v>41</v>
      </c>
      <c r="Q8" s="49"/>
      <c r="R8" s="50" t="s">
        <v>44</v>
      </c>
      <c r="S8" s="50"/>
      <c r="T8" s="50" t="s">
        <v>42</v>
      </c>
      <c r="U8" s="50"/>
      <c r="Y8" t="s">
        <v>45</v>
      </c>
      <c r="Z8">
        <f>SUM(Z9:Z108)</f>
        <v>42144.3010383315</v>
      </c>
      <c r="AA8">
        <f>SUM(AA9:AA108)</f>
        <v>-10804.4855975318</v>
      </c>
    </row>
    <row r="9" spans="2:27">
      <c r="B9" s="23">
        <v>1</v>
      </c>
      <c r="C9" s="24">
        <f>L2</f>
        <v>100000</v>
      </c>
      <c r="D9" s="24"/>
      <c r="E9" s="23">
        <v>2020</v>
      </c>
      <c r="F9" s="25">
        <v>44113</v>
      </c>
      <c r="G9" s="23" t="s">
        <v>46</v>
      </c>
      <c r="H9" s="23">
        <v>105.965</v>
      </c>
      <c r="I9" s="23"/>
      <c r="J9" s="23">
        <v>5.8</v>
      </c>
      <c r="K9" s="24">
        <f>IF(J9="","",C9*0.03)</f>
        <v>3000</v>
      </c>
      <c r="L9" s="24"/>
      <c r="M9" s="47">
        <f>IF(J9="","",(K9/J9)/LOOKUP(RIGHT($D$2,3),定数!$A$6:$A$13,定数!$B$6:$B$13))</f>
        <v>5.17241379310345</v>
      </c>
      <c r="N9" s="23">
        <v>2020</v>
      </c>
      <c r="O9" s="25">
        <v>44113</v>
      </c>
      <c r="P9" s="23">
        <v>105.904</v>
      </c>
      <c r="Q9" s="23"/>
      <c r="R9" s="51">
        <f>IF(P9="","",T9*M9*LOOKUP(RIGHT($D$2,3),定数!$A$6:$A$13,定数!$B$6:$B$13))</f>
        <v>3155.17241379347</v>
      </c>
      <c r="S9" s="51"/>
      <c r="T9" s="52">
        <f>IF(P9="","",IF(G9="買",(P9-H9),(H9-P9))*IF(RIGHT($D$2,3)="JPY",100,10000))</f>
        <v>6.1000000000007</v>
      </c>
      <c r="U9" s="52"/>
      <c r="V9" s="48">
        <f>IF(T9&lt;&gt;"",IF(T9&gt;0,1+V8,0),"")</f>
        <v>1</v>
      </c>
      <c r="W9">
        <f>IF(T9&lt;&gt;"",IF(T9&lt;0,1+W8,0),"")</f>
        <v>0</v>
      </c>
      <c r="Z9">
        <f>IF(R9&gt;0,R9,"")</f>
        <v>3155.17241379347</v>
      </c>
      <c r="AA9" t="str">
        <f>IF(R9&lt;0,R9,"")</f>
        <v/>
      </c>
    </row>
    <row r="10" spans="2:27">
      <c r="B10" s="23">
        <v>2</v>
      </c>
      <c r="C10" s="24">
        <f t="shared" ref="C10:C73" si="0">IF(R9="","",C9+R9)</f>
        <v>103155.172413793</v>
      </c>
      <c r="D10" s="24"/>
      <c r="E10" s="23">
        <v>2020</v>
      </c>
      <c r="F10" s="25">
        <v>44011</v>
      </c>
      <c r="G10" s="23" t="s">
        <v>46</v>
      </c>
      <c r="H10" s="23">
        <v>107.224</v>
      </c>
      <c r="I10" s="23"/>
      <c r="J10" s="23">
        <v>5.3</v>
      </c>
      <c r="K10" s="72">
        <f>IF(J10="","",C10*0.03)</f>
        <v>3094.6551724138</v>
      </c>
      <c r="L10" s="73"/>
      <c r="M10" s="47">
        <f>IF(J10="","",(K10/J10)/LOOKUP(RIGHT($D$2,3),定数!$A$6:$A$13,定数!$B$6:$B$13))</f>
        <v>5.83897202342227</v>
      </c>
      <c r="N10" s="23">
        <v>2020</v>
      </c>
      <c r="O10" s="25">
        <v>44011</v>
      </c>
      <c r="P10" s="23">
        <v>107.167</v>
      </c>
      <c r="Q10" s="23"/>
      <c r="R10" s="51">
        <f>IF(P10="","",T10*M10*LOOKUP(RIGHT($D$2,3),定数!$A$6:$A$13,定数!$B$6:$B$13))</f>
        <v>3328.21405335082</v>
      </c>
      <c r="S10" s="51"/>
      <c r="T10" s="52">
        <f>IF(P10="","",IF(G10="買",(P10-H10),(H10-P10))*IF(RIGHT($D$2,3)="JPY",100,10000))</f>
        <v>5.70000000000022</v>
      </c>
      <c r="U10" s="52"/>
      <c r="V10" s="1">
        <f t="shared" ref="V10:V22" si="1">IF(T10&lt;&gt;"",IF(T10&gt;0,1+V9,0),"")</f>
        <v>2</v>
      </c>
      <c r="W10">
        <f t="shared" ref="W10:W73" si="2">IF(T10&lt;&gt;"",IF(T10&lt;0,1+W9,0),"")</f>
        <v>0</v>
      </c>
      <c r="X10" s="74">
        <f>IF(C10&lt;&gt;"",MAX(C10,C9),"")</f>
        <v>103155.172413793</v>
      </c>
      <c r="Z10">
        <f t="shared" ref="Z10:Z73" si="3">IF(R10&gt;0,R10,"")</f>
        <v>3328.21405335082</v>
      </c>
      <c r="AA10" t="str">
        <f t="shared" ref="AA10:AA73" si="4">IF(R10&lt;0,R10,"")</f>
        <v/>
      </c>
    </row>
    <row r="11" spans="2:27">
      <c r="B11" s="23">
        <v>3</v>
      </c>
      <c r="C11" s="24">
        <f t="shared" si="0"/>
        <v>106483.386467144</v>
      </c>
      <c r="D11" s="24"/>
      <c r="E11" s="23">
        <v>2020</v>
      </c>
      <c r="F11" s="25">
        <v>44011</v>
      </c>
      <c r="G11" s="23" t="s">
        <v>47</v>
      </c>
      <c r="H11" s="23">
        <v>107.205</v>
      </c>
      <c r="I11" s="23"/>
      <c r="J11" s="23">
        <v>4.3</v>
      </c>
      <c r="K11" s="72">
        <f t="shared" ref="K11:K74" si="5">IF(J11="","",C11*0.03)</f>
        <v>3194.50159401433</v>
      </c>
      <c r="L11" s="73"/>
      <c r="M11" s="47">
        <f>IF(J11="","",(K11/J11)/LOOKUP(RIGHT($D$2,3),定数!$A$6:$A$13,定数!$B$6:$B$13))</f>
        <v>7.42907347445193</v>
      </c>
      <c r="N11" s="23">
        <v>2020</v>
      </c>
      <c r="O11" s="25">
        <v>44011</v>
      </c>
      <c r="P11" s="23">
        <v>107.261</v>
      </c>
      <c r="Q11" s="23"/>
      <c r="R11" s="51">
        <f>IF(P11="","",T11*M11*LOOKUP(RIGHT($D$2,3),定数!$A$6:$A$13,定数!$B$6:$B$13))</f>
        <v>4160.28114569288</v>
      </c>
      <c r="S11" s="51"/>
      <c r="T11" s="52">
        <f>IF(P11="","",IF(G11="買",(P11-H11),(H11-P11))*IF(RIGHT($D$2,3)="JPY",100,10000))</f>
        <v>5.59999999999974</v>
      </c>
      <c r="U11" s="52"/>
      <c r="V11" s="1">
        <f t="shared" si="1"/>
        <v>3</v>
      </c>
      <c r="W11">
        <f t="shared" si="2"/>
        <v>0</v>
      </c>
      <c r="X11" s="74">
        <f>IF(C11&lt;&gt;"",MAX(X10,C11),"")</f>
        <v>106483.386467144</v>
      </c>
      <c r="Y11" s="75">
        <f>IF(X11&lt;&gt;"",1-(C11/X11),"")</f>
        <v>0</v>
      </c>
      <c r="Z11">
        <f t="shared" si="3"/>
        <v>4160.28114569288</v>
      </c>
      <c r="AA11" t="str">
        <f t="shared" si="4"/>
        <v/>
      </c>
    </row>
    <row r="12" spans="2:27">
      <c r="B12" s="23">
        <v>4</v>
      </c>
      <c r="C12" s="24">
        <f t="shared" si="0"/>
        <v>110643.667612837</v>
      </c>
      <c r="D12" s="24"/>
      <c r="E12" s="23">
        <v>2020</v>
      </c>
      <c r="F12" s="25">
        <v>44012</v>
      </c>
      <c r="G12" s="23" t="s">
        <v>47</v>
      </c>
      <c r="H12" s="23">
        <v>107.69</v>
      </c>
      <c r="I12" s="23"/>
      <c r="J12" s="23">
        <v>3.4</v>
      </c>
      <c r="K12" s="72">
        <f t="shared" si="5"/>
        <v>3319.31002838511</v>
      </c>
      <c r="L12" s="73"/>
      <c r="M12" s="47">
        <f>IF(J12="","",(K12/J12)/LOOKUP(RIGHT($D$2,3),定数!$A$6:$A$13,定数!$B$6:$B$13))</f>
        <v>9.76267655407387</v>
      </c>
      <c r="N12" s="23">
        <v>2020</v>
      </c>
      <c r="O12" s="25">
        <v>44012</v>
      </c>
      <c r="P12" s="23">
        <v>107.733</v>
      </c>
      <c r="Q12" s="23"/>
      <c r="R12" s="51">
        <f>IF(P12="","",T12*M12*LOOKUP(RIGHT($D$2,3),定数!$A$6:$A$13,定数!$B$6:$B$13))</f>
        <v>4197.95091825239</v>
      </c>
      <c r="S12" s="51"/>
      <c r="T12" s="52">
        <f t="shared" ref="T12:T75" si="6">IF(P12="","",IF(G12="買",(P12-H12),(H12-P12))*IF(RIGHT($D$2,3)="JPY",100,10000))</f>
        <v>4.30000000000064</v>
      </c>
      <c r="U12" s="52"/>
      <c r="V12" s="1">
        <f t="shared" si="1"/>
        <v>4</v>
      </c>
      <c r="W12">
        <f t="shared" si="2"/>
        <v>0</v>
      </c>
      <c r="X12" s="74">
        <f t="shared" ref="X12:X75" si="7">IF(C12&lt;&gt;"",MAX(X11,C12),"")</f>
        <v>110643.667612837</v>
      </c>
      <c r="Y12" s="75">
        <f t="shared" ref="Y12:Y75" si="8">IF(X12&lt;&gt;"",1-(C12/X12),"")</f>
        <v>0</v>
      </c>
      <c r="Z12">
        <f t="shared" si="3"/>
        <v>4197.95091825239</v>
      </c>
      <c r="AA12" t="str">
        <f t="shared" si="4"/>
        <v/>
      </c>
    </row>
    <row r="13" spans="2:27">
      <c r="B13" s="23">
        <v>5</v>
      </c>
      <c r="C13" s="24">
        <f t="shared" si="0"/>
        <v>114841.61853109</v>
      </c>
      <c r="D13" s="24"/>
      <c r="E13" s="23">
        <v>2020</v>
      </c>
      <c r="F13" s="25">
        <v>44012</v>
      </c>
      <c r="G13" s="23" t="s">
        <v>46</v>
      </c>
      <c r="H13" s="23">
        <v>107.676</v>
      </c>
      <c r="I13" s="23"/>
      <c r="J13" s="23">
        <v>7.4</v>
      </c>
      <c r="K13" s="72">
        <f t="shared" si="5"/>
        <v>3445.24855593269</v>
      </c>
      <c r="L13" s="73"/>
      <c r="M13" s="47">
        <f>IF(J13="","",(K13/J13)/LOOKUP(RIGHT($D$2,3),定数!$A$6:$A$13,定数!$B$6:$B$13))</f>
        <v>4.65574129180093</v>
      </c>
      <c r="N13" s="23">
        <v>2020</v>
      </c>
      <c r="O13" s="25">
        <v>44013</v>
      </c>
      <c r="P13" s="23">
        <v>107.582</v>
      </c>
      <c r="Q13" s="23"/>
      <c r="R13" s="51">
        <f>IF(P13="","",T13*M13*LOOKUP(RIGHT($D$2,3),定数!$A$6:$A$13,定数!$B$6:$B$13))</f>
        <v>4376.39681429326</v>
      </c>
      <c r="S13" s="51"/>
      <c r="T13" s="52">
        <f t="shared" si="6"/>
        <v>9.40000000000083</v>
      </c>
      <c r="U13" s="52"/>
      <c r="V13" s="1">
        <f t="shared" si="1"/>
        <v>5</v>
      </c>
      <c r="W13">
        <f t="shared" si="2"/>
        <v>0</v>
      </c>
      <c r="X13" s="74">
        <f t="shared" si="7"/>
        <v>114841.61853109</v>
      </c>
      <c r="Y13" s="75">
        <f t="shared" si="8"/>
        <v>0</v>
      </c>
      <c r="Z13">
        <f t="shared" si="3"/>
        <v>4376.39681429326</v>
      </c>
      <c r="AA13" t="str">
        <f t="shared" si="4"/>
        <v/>
      </c>
    </row>
    <row r="14" spans="2:27">
      <c r="B14" s="23">
        <v>6</v>
      </c>
      <c r="C14" s="24">
        <f t="shared" si="0"/>
        <v>119218.015345383</v>
      </c>
      <c r="D14" s="24"/>
      <c r="E14" s="23">
        <v>2020</v>
      </c>
      <c r="F14" s="25">
        <v>44014</v>
      </c>
      <c r="G14" s="23" t="s">
        <v>46</v>
      </c>
      <c r="H14" s="23">
        <v>107.482</v>
      </c>
      <c r="I14" s="23"/>
      <c r="J14" s="23">
        <v>5</v>
      </c>
      <c r="K14" s="72">
        <f t="shared" si="5"/>
        <v>3576.54046036148</v>
      </c>
      <c r="L14" s="73"/>
      <c r="M14" s="47">
        <f>IF(J14="","",(K14/J14)/LOOKUP(RIGHT($D$2,3),定数!$A$6:$A$13,定数!$B$6:$B$13))</f>
        <v>7.15308092072297</v>
      </c>
      <c r="N14" s="23">
        <v>2020</v>
      </c>
      <c r="O14" s="25">
        <v>44014</v>
      </c>
      <c r="P14" s="23">
        <v>107.419</v>
      </c>
      <c r="Q14" s="23"/>
      <c r="R14" s="51">
        <f>IF(P14="","",T14*M14*LOOKUP(RIGHT($D$2,3),定数!$A$6:$A$13,定数!$B$6:$B$13))</f>
        <v>4506.44098005564</v>
      </c>
      <c r="S14" s="51"/>
      <c r="T14" s="52">
        <f t="shared" si="6"/>
        <v>6.30000000000024</v>
      </c>
      <c r="U14" s="52"/>
      <c r="V14" s="1">
        <f t="shared" si="1"/>
        <v>6</v>
      </c>
      <c r="W14">
        <f t="shared" si="2"/>
        <v>0</v>
      </c>
      <c r="X14" s="74">
        <f t="shared" si="7"/>
        <v>119218.015345383</v>
      </c>
      <c r="Y14" s="75">
        <f t="shared" si="8"/>
        <v>0</v>
      </c>
      <c r="Z14">
        <f t="shared" si="3"/>
        <v>4506.44098005564</v>
      </c>
      <c r="AA14" t="str">
        <f t="shared" si="4"/>
        <v/>
      </c>
    </row>
    <row r="15" spans="2:27">
      <c r="B15" s="23">
        <v>7</v>
      </c>
      <c r="C15" s="24">
        <f t="shared" si="0"/>
        <v>123724.456325438</v>
      </c>
      <c r="D15" s="24"/>
      <c r="E15" s="23">
        <v>2020</v>
      </c>
      <c r="F15" s="25">
        <v>44015</v>
      </c>
      <c r="G15" s="23" t="s">
        <v>47</v>
      </c>
      <c r="H15" s="23">
        <v>107.54</v>
      </c>
      <c r="I15" s="23"/>
      <c r="J15" s="23">
        <v>4.6</v>
      </c>
      <c r="K15" s="72">
        <f t="shared" si="5"/>
        <v>3711.73368976315</v>
      </c>
      <c r="L15" s="73"/>
      <c r="M15" s="47">
        <f>IF(J15="","",(K15/J15)/LOOKUP(RIGHT($D$2,3),定数!$A$6:$A$13,定数!$B$6:$B$13))</f>
        <v>8.06898628209381</v>
      </c>
      <c r="N15" s="23">
        <v>2020</v>
      </c>
      <c r="O15" s="25">
        <v>44015</v>
      </c>
      <c r="P15" s="23">
        <v>107.494</v>
      </c>
      <c r="Q15" s="23"/>
      <c r="R15" s="51">
        <f>IF(P15="","",T15*M15*LOOKUP(RIGHT($D$2,3),定数!$A$6:$A$13,定数!$B$6:$B$13))</f>
        <v>-3711.73368976368</v>
      </c>
      <c r="S15" s="51"/>
      <c r="T15" s="52">
        <f t="shared" si="6"/>
        <v>-4.60000000000065</v>
      </c>
      <c r="U15" s="52"/>
      <c r="V15" s="1">
        <f t="shared" si="1"/>
        <v>0</v>
      </c>
      <c r="W15">
        <f t="shared" si="2"/>
        <v>1</v>
      </c>
      <c r="X15" s="74">
        <f t="shared" si="7"/>
        <v>123724.456325438</v>
      </c>
      <c r="Y15" s="75">
        <f t="shared" si="8"/>
        <v>0</v>
      </c>
      <c r="Z15" t="str">
        <f t="shared" si="3"/>
        <v/>
      </c>
      <c r="AA15">
        <f t="shared" si="4"/>
        <v>-3711.73368976368</v>
      </c>
    </row>
    <row r="16" spans="2:27">
      <c r="B16" s="23">
        <v>8</v>
      </c>
      <c r="C16" s="24">
        <f t="shared" si="0"/>
        <v>120012.722635675</v>
      </c>
      <c r="D16" s="24"/>
      <c r="E16" s="23">
        <v>2020</v>
      </c>
      <c r="F16" s="25">
        <v>44015</v>
      </c>
      <c r="G16" s="23" t="s">
        <v>46</v>
      </c>
      <c r="H16" s="23">
        <v>107.474</v>
      </c>
      <c r="I16" s="23"/>
      <c r="J16" s="23">
        <v>3.5</v>
      </c>
      <c r="K16" s="72">
        <f t="shared" si="5"/>
        <v>3600.38167907024</v>
      </c>
      <c r="L16" s="73"/>
      <c r="M16" s="47">
        <f>IF(J16="","",(K16/J16)/LOOKUP(RIGHT($D$2,3),定数!$A$6:$A$13,定数!$B$6:$B$13))</f>
        <v>10.2868047973436</v>
      </c>
      <c r="N16" s="23">
        <v>2020</v>
      </c>
      <c r="O16" s="25">
        <v>44015</v>
      </c>
      <c r="P16" s="23">
        <v>107.509</v>
      </c>
      <c r="Q16" s="23"/>
      <c r="R16" s="51">
        <f>IF(P16="","",T16*M16*LOOKUP(RIGHT($D$2,3),定数!$A$6:$A$13,定数!$B$6:$B$13))</f>
        <v>-3600.38167906989</v>
      </c>
      <c r="S16" s="51"/>
      <c r="T16" s="52">
        <f t="shared" si="6"/>
        <v>-3.49999999999966</v>
      </c>
      <c r="U16" s="52"/>
      <c r="V16" s="1">
        <f t="shared" si="1"/>
        <v>0</v>
      </c>
      <c r="W16">
        <f t="shared" si="2"/>
        <v>2</v>
      </c>
      <c r="X16" s="74">
        <f t="shared" si="7"/>
        <v>123724.456325438</v>
      </c>
      <c r="Y16" s="75">
        <f t="shared" si="8"/>
        <v>0.0300000000000041</v>
      </c>
      <c r="Z16" t="str">
        <f t="shared" si="3"/>
        <v/>
      </c>
      <c r="AA16">
        <f t="shared" si="4"/>
        <v>-3600.38167906989</v>
      </c>
    </row>
    <row r="17" spans="2:27">
      <c r="B17" s="23">
        <v>9</v>
      </c>
      <c r="C17" s="24">
        <f t="shared" si="0"/>
        <v>116412.340956605</v>
      </c>
      <c r="D17" s="24"/>
      <c r="E17" s="23">
        <v>2020</v>
      </c>
      <c r="F17" s="25">
        <v>44015</v>
      </c>
      <c r="G17" s="23" t="s">
        <v>46</v>
      </c>
      <c r="H17" s="23">
        <v>107.512</v>
      </c>
      <c r="I17" s="23"/>
      <c r="J17" s="23">
        <v>2.1</v>
      </c>
      <c r="K17" s="72">
        <f t="shared" si="5"/>
        <v>3492.37022869815</v>
      </c>
      <c r="L17" s="73"/>
      <c r="M17" s="47">
        <f>IF(J17="","",(K17/J17)/LOOKUP(RIGHT($D$2,3),定数!$A$6:$A$13,定数!$B$6:$B$13))</f>
        <v>16.6303344223721</v>
      </c>
      <c r="N17" s="23">
        <v>2020</v>
      </c>
      <c r="O17" s="25">
        <v>44015</v>
      </c>
      <c r="P17" s="23">
        <v>107.533</v>
      </c>
      <c r="Q17" s="23"/>
      <c r="R17" s="51">
        <f>IF(P17="","",T17*M17*LOOKUP(RIGHT($D$2,3),定数!$A$6:$A$13,定数!$B$6:$B$13))</f>
        <v>-3492.37022869828</v>
      </c>
      <c r="S17" s="51"/>
      <c r="T17" s="52">
        <f t="shared" si="6"/>
        <v>-2.10000000000008</v>
      </c>
      <c r="U17" s="52"/>
      <c r="V17" s="1">
        <f t="shared" si="1"/>
        <v>0</v>
      </c>
      <c r="W17">
        <f t="shared" si="2"/>
        <v>3</v>
      </c>
      <c r="X17" s="74">
        <f t="shared" si="7"/>
        <v>123724.456325438</v>
      </c>
      <c r="Y17" s="75">
        <f t="shared" si="8"/>
        <v>0.0591000000000012</v>
      </c>
      <c r="Z17" t="str">
        <f t="shared" si="3"/>
        <v/>
      </c>
      <c r="AA17">
        <f t="shared" si="4"/>
        <v>-3492.37022869828</v>
      </c>
    </row>
    <row r="18" spans="2:27">
      <c r="B18" s="23">
        <v>10</v>
      </c>
      <c r="C18" s="24">
        <f t="shared" si="0"/>
        <v>112919.970727907</v>
      </c>
      <c r="D18" s="24"/>
      <c r="E18" s="23">
        <v>2020</v>
      </c>
      <c r="F18" s="25">
        <v>44015</v>
      </c>
      <c r="G18" s="23" t="s">
        <v>47</v>
      </c>
      <c r="H18" s="23">
        <v>107.508</v>
      </c>
      <c r="I18" s="23"/>
      <c r="J18" s="23">
        <v>3</v>
      </c>
      <c r="K18" s="72">
        <f t="shared" si="5"/>
        <v>3387.5991218372</v>
      </c>
      <c r="L18" s="73"/>
      <c r="M18" s="47">
        <f>IF(J18="","",(K18/J18)/LOOKUP(RIGHT($D$2,3),定数!$A$6:$A$13,定数!$B$6:$B$13))</f>
        <v>11.2919970727907</v>
      </c>
      <c r="N18" s="23">
        <v>2020</v>
      </c>
      <c r="O18" s="25">
        <v>44018</v>
      </c>
      <c r="P18" s="23">
        <v>107.546</v>
      </c>
      <c r="Q18" s="23"/>
      <c r="R18" s="51">
        <f>IF(P18="","",T18*M18*LOOKUP(RIGHT($D$2,3),定数!$A$6:$A$13,定数!$B$6:$B$13))</f>
        <v>4290.95888766168</v>
      </c>
      <c r="S18" s="51"/>
      <c r="T18" s="52">
        <f t="shared" si="6"/>
        <v>3.80000000000109</v>
      </c>
      <c r="U18" s="52"/>
      <c r="V18" s="1">
        <f t="shared" si="1"/>
        <v>1</v>
      </c>
      <c r="W18">
        <f t="shared" si="2"/>
        <v>0</v>
      </c>
      <c r="X18" s="74">
        <f t="shared" si="7"/>
        <v>123724.456325438</v>
      </c>
      <c r="Y18" s="75">
        <f t="shared" si="8"/>
        <v>0.0873270000000022</v>
      </c>
      <c r="Z18">
        <f t="shared" si="3"/>
        <v>4290.95888766168</v>
      </c>
      <c r="AA18" t="str">
        <f t="shared" si="4"/>
        <v/>
      </c>
    </row>
    <row r="19" spans="2:27">
      <c r="B19" s="23">
        <v>11</v>
      </c>
      <c r="C19" s="24">
        <f t="shared" si="0"/>
        <v>117210.929615568</v>
      </c>
      <c r="D19" s="24"/>
      <c r="E19" s="23">
        <v>2020</v>
      </c>
      <c r="F19" s="25">
        <v>44018</v>
      </c>
      <c r="G19" s="23" t="s">
        <v>46</v>
      </c>
      <c r="H19" s="23">
        <v>107.513</v>
      </c>
      <c r="I19" s="23"/>
      <c r="J19" s="23">
        <v>8.3</v>
      </c>
      <c r="K19" s="72">
        <f t="shared" si="5"/>
        <v>3516.32788846705</v>
      </c>
      <c r="L19" s="73"/>
      <c r="M19" s="47">
        <f>IF(J19="","",(K19/J19)/LOOKUP(RIGHT($D$2,3),定数!$A$6:$A$13,定数!$B$6:$B$13))</f>
        <v>4.2365396246591</v>
      </c>
      <c r="N19" s="23">
        <v>2020</v>
      </c>
      <c r="O19" s="25">
        <v>44018</v>
      </c>
      <c r="P19" s="23">
        <v>107.408</v>
      </c>
      <c r="Q19" s="23"/>
      <c r="R19" s="51">
        <f>IF(P19="","",T19*M19*LOOKUP(RIGHT($D$2,3),定数!$A$6:$A$13,定数!$B$6:$B$13))</f>
        <v>4448.36660589222</v>
      </c>
      <c r="S19" s="51"/>
      <c r="T19" s="52">
        <f t="shared" si="6"/>
        <v>10.5000000000004</v>
      </c>
      <c r="U19" s="52"/>
      <c r="V19" s="1">
        <f t="shared" si="1"/>
        <v>2</v>
      </c>
      <c r="W19">
        <f t="shared" si="2"/>
        <v>0</v>
      </c>
      <c r="X19" s="74">
        <f t="shared" si="7"/>
        <v>123724.456325438</v>
      </c>
      <c r="Y19" s="75">
        <f t="shared" si="8"/>
        <v>0.0526454259999923</v>
      </c>
      <c r="Z19">
        <f t="shared" si="3"/>
        <v>4448.36660589222</v>
      </c>
      <c r="AA19" t="str">
        <f t="shared" si="4"/>
        <v/>
      </c>
    </row>
    <row r="20" spans="2:27">
      <c r="B20" s="23">
        <v>12</v>
      </c>
      <c r="C20" s="24">
        <f t="shared" si="0"/>
        <v>121659.296221461</v>
      </c>
      <c r="D20" s="24"/>
      <c r="E20" s="23">
        <v>2020</v>
      </c>
      <c r="F20" s="25">
        <v>44019</v>
      </c>
      <c r="G20" s="23" t="s">
        <v>46</v>
      </c>
      <c r="H20" s="23">
        <v>107.322</v>
      </c>
      <c r="I20" s="23"/>
      <c r="J20" s="23">
        <v>4.1</v>
      </c>
      <c r="K20" s="72">
        <f t="shared" si="5"/>
        <v>3649.77888664382</v>
      </c>
      <c r="L20" s="73"/>
      <c r="M20" s="47">
        <f>IF(J20="","",(K20/J20)/LOOKUP(RIGHT($D$2,3),定数!$A$6:$A$13,定数!$B$6:$B$13))</f>
        <v>8.9018997235215</v>
      </c>
      <c r="N20" s="23">
        <v>2020</v>
      </c>
      <c r="O20" s="25">
        <v>44019</v>
      </c>
      <c r="P20" s="23">
        <v>107.27</v>
      </c>
      <c r="Q20" s="23"/>
      <c r="R20" s="51">
        <f>IF(P20="","",T20*M20*LOOKUP(RIGHT($D$2,3),定数!$A$6:$A$13,定数!$B$6:$B$13))</f>
        <v>4628.98785623178</v>
      </c>
      <c r="S20" s="51"/>
      <c r="T20" s="52">
        <f t="shared" si="6"/>
        <v>5.20000000000067</v>
      </c>
      <c r="U20" s="52"/>
      <c r="V20" s="1">
        <f t="shared" si="1"/>
        <v>3</v>
      </c>
      <c r="W20">
        <f t="shared" si="2"/>
        <v>0</v>
      </c>
      <c r="X20" s="74">
        <f t="shared" si="7"/>
        <v>123724.456325438</v>
      </c>
      <c r="Y20" s="75">
        <f t="shared" si="8"/>
        <v>0.0166916078301111</v>
      </c>
      <c r="Z20">
        <f t="shared" si="3"/>
        <v>4628.98785623178</v>
      </c>
      <c r="AA20" t="str">
        <f t="shared" si="4"/>
        <v/>
      </c>
    </row>
    <row r="21" spans="2:27">
      <c r="B21" s="23">
        <v>13</v>
      </c>
      <c r="C21" s="24">
        <f t="shared" si="0"/>
        <v>126288.284077692</v>
      </c>
      <c r="D21" s="24"/>
      <c r="E21" s="23">
        <v>2020</v>
      </c>
      <c r="F21" s="25">
        <v>44019</v>
      </c>
      <c r="G21" s="23" t="s">
        <v>47</v>
      </c>
      <c r="H21" s="23">
        <v>107.385</v>
      </c>
      <c r="I21" s="23"/>
      <c r="J21" s="23">
        <v>3.3</v>
      </c>
      <c r="K21" s="72">
        <f t="shared" si="5"/>
        <v>3788.64852233077</v>
      </c>
      <c r="L21" s="73"/>
      <c r="M21" s="47">
        <f>IF(J21="","",(K21/J21)/LOOKUP(RIGHT($D$2,3),定数!$A$6:$A$13,定数!$B$6:$B$13))</f>
        <v>11.480753097972</v>
      </c>
      <c r="N21" s="23">
        <v>2020</v>
      </c>
      <c r="O21" s="25">
        <v>44019</v>
      </c>
      <c r="P21" s="23">
        <v>107.429</v>
      </c>
      <c r="Q21" s="23"/>
      <c r="R21" s="51">
        <f>IF(P21="","",T21*M21*LOOKUP(RIGHT($D$2,3),定数!$A$6:$A$13,定数!$B$6:$B$13))</f>
        <v>5051.53136310734</v>
      </c>
      <c r="S21" s="51"/>
      <c r="T21" s="52">
        <f t="shared" si="6"/>
        <v>4.39999999999969</v>
      </c>
      <c r="U21" s="52"/>
      <c r="V21" s="1">
        <f t="shared" si="1"/>
        <v>4</v>
      </c>
      <c r="W21">
        <f t="shared" si="2"/>
        <v>0</v>
      </c>
      <c r="X21" s="74">
        <f t="shared" si="7"/>
        <v>126288.284077692</v>
      </c>
      <c r="Y21" s="75">
        <f t="shared" si="8"/>
        <v>0</v>
      </c>
      <c r="Z21">
        <f t="shared" si="3"/>
        <v>5051.53136310734</v>
      </c>
      <c r="AA21" t="str">
        <f t="shared" si="4"/>
        <v/>
      </c>
    </row>
    <row r="22" spans="2:27">
      <c r="B22" s="23">
        <v>14</v>
      </c>
      <c r="C22" s="24">
        <f t="shared" si="0"/>
        <v>131339.8154408</v>
      </c>
      <c r="D22" s="24"/>
      <c r="E22" s="23"/>
      <c r="F22" s="25"/>
      <c r="G22" s="23"/>
      <c r="H22" s="23"/>
      <c r="I22" s="23"/>
      <c r="J22" s="23"/>
      <c r="K22" s="72" t="str">
        <f t="shared" si="5"/>
        <v/>
      </c>
      <c r="L22" s="73"/>
      <c r="M22" s="47" t="str">
        <f>IF(J22="","",(K22/J22)/LOOKUP(RIGHT($D$2,3),定数!$A$6:$A$13,定数!$B$6:$B$13))</f>
        <v/>
      </c>
      <c r="N22" s="23"/>
      <c r="O22" s="25"/>
      <c r="P22" s="23"/>
      <c r="Q22" s="23"/>
      <c r="R22" s="51" t="str">
        <f>IF(P22="","",T22*M22*LOOKUP(RIGHT($D$2,3),定数!$A$6:$A$13,定数!$B$6:$B$13))</f>
        <v/>
      </c>
      <c r="S22" s="51"/>
      <c r="T22" s="52" t="str">
        <f t="shared" si="6"/>
        <v/>
      </c>
      <c r="U22" s="52"/>
      <c r="V22" s="1" t="str">
        <f t="shared" si="1"/>
        <v/>
      </c>
      <c r="W22" t="str">
        <f t="shared" si="2"/>
        <v/>
      </c>
      <c r="X22" s="74">
        <f t="shared" si="7"/>
        <v>131339.8154408</v>
      </c>
      <c r="Y22" s="75">
        <f t="shared" si="8"/>
        <v>0</v>
      </c>
      <c r="Z22" t="str">
        <f t="shared" si="3"/>
        <v/>
      </c>
      <c r="AA22" t="str">
        <f t="shared" si="4"/>
        <v/>
      </c>
    </row>
    <row r="23" spans="2:27">
      <c r="B23" s="23">
        <v>15</v>
      </c>
      <c r="C23" s="24" t="str">
        <f t="shared" si="0"/>
        <v/>
      </c>
      <c r="D23" s="24"/>
      <c r="E23" s="23"/>
      <c r="F23" s="25"/>
      <c r="G23" s="23"/>
      <c r="H23" s="23"/>
      <c r="I23" s="23"/>
      <c r="J23" s="23"/>
      <c r="K23" s="72" t="str">
        <f t="shared" si="5"/>
        <v/>
      </c>
      <c r="L23" s="73"/>
      <c r="M23" s="47" t="str">
        <f>IF(J23="","",(K23/J23)/LOOKUP(RIGHT($D$2,3),定数!$A$6:$A$13,定数!$B$6:$B$13))</f>
        <v/>
      </c>
      <c r="N23" s="23"/>
      <c r="O23" s="25"/>
      <c r="P23" s="23"/>
      <c r="Q23" s="23"/>
      <c r="R23" s="51" t="str">
        <f>IF(P23="","",T23*M23*LOOKUP(RIGHT($D$2,3),定数!$A$6:$A$13,定数!$B$6:$B$13))</f>
        <v/>
      </c>
      <c r="S23" s="51"/>
      <c r="T23" s="52" t="str">
        <f t="shared" si="6"/>
        <v/>
      </c>
      <c r="U23" s="52"/>
      <c r="V23" t="str">
        <f t="shared" ref="V23:W74" si="9">IF(S23&lt;&gt;"",IF(S23&lt;0,1+V22,0),"")</f>
        <v/>
      </c>
      <c r="W23" t="str">
        <f t="shared" si="2"/>
        <v/>
      </c>
      <c r="X23" s="74" t="str">
        <f t="shared" si="7"/>
        <v/>
      </c>
      <c r="Y23" s="75" t="str">
        <f t="shared" si="8"/>
        <v/>
      </c>
      <c r="Z23" t="str">
        <f t="shared" si="3"/>
        <v/>
      </c>
      <c r="AA23" t="str">
        <f t="shared" si="4"/>
        <v/>
      </c>
    </row>
    <row r="24" spans="2:27">
      <c r="B24" s="23">
        <v>16</v>
      </c>
      <c r="C24" s="24" t="str">
        <f t="shared" si="0"/>
        <v/>
      </c>
      <c r="D24" s="24"/>
      <c r="E24" s="23"/>
      <c r="F24" s="25"/>
      <c r="G24" s="23"/>
      <c r="H24" s="23"/>
      <c r="I24" s="23"/>
      <c r="J24" s="23"/>
      <c r="K24" s="72" t="str">
        <f t="shared" si="5"/>
        <v/>
      </c>
      <c r="L24" s="73"/>
      <c r="M24" s="47" t="str">
        <f>IF(J24="","",(K24/J24)/LOOKUP(RIGHT($D$2,3),定数!$A$6:$A$13,定数!$B$6:$B$13))</f>
        <v/>
      </c>
      <c r="N24" s="23"/>
      <c r="O24" s="25"/>
      <c r="P24" s="23"/>
      <c r="Q24" s="23"/>
      <c r="R24" s="51" t="str">
        <f>IF(P24="","",T24*M24*LOOKUP(RIGHT($D$2,3),定数!$A$6:$A$13,定数!$B$6:$B$13))</f>
        <v/>
      </c>
      <c r="S24" s="51"/>
      <c r="T24" s="52" t="str">
        <f t="shared" si="6"/>
        <v/>
      </c>
      <c r="U24" s="52"/>
      <c r="V24" t="str">
        <f t="shared" si="9"/>
        <v/>
      </c>
      <c r="W24" t="str">
        <f t="shared" si="2"/>
        <v/>
      </c>
      <c r="X24" s="74" t="str">
        <f t="shared" si="7"/>
        <v/>
      </c>
      <c r="Y24" s="75" t="str">
        <f t="shared" si="8"/>
        <v/>
      </c>
      <c r="Z24" t="str">
        <f t="shared" si="3"/>
        <v/>
      </c>
      <c r="AA24" t="str">
        <f t="shared" si="4"/>
        <v/>
      </c>
    </row>
    <row r="25" spans="2:27">
      <c r="B25" s="23">
        <v>17</v>
      </c>
      <c r="C25" s="24" t="str">
        <f t="shared" si="0"/>
        <v/>
      </c>
      <c r="D25" s="24"/>
      <c r="E25" s="23"/>
      <c r="F25" s="25"/>
      <c r="G25" s="23"/>
      <c r="H25" s="23"/>
      <c r="I25" s="23"/>
      <c r="J25" s="23"/>
      <c r="K25" s="72" t="str">
        <f t="shared" si="5"/>
        <v/>
      </c>
      <c r="L25" s="73"/>
      <c r="M25" s="47" t="str">
        <f>IF(J25="","",(K25/J25)/LOOKUP(RIGHT($D$2,3),定数!$A$6:$A$13,定数!$B$6:$B$13))</f>
        <v/>
      </c>
      <c r="N25" s="23"/>
      <c r="O25" s="25"/>
      <c r="P25" s="23"/>
      <c r="Q25" s="23"/>
      <c r="R25" s="51" t="str">
        <f>IF(P25="","",T25*M25*LOOKUP(RIGHT($D$2,3),定数!$A$6:$A$13,定数!$B$6:$B$13))</f>
        <v/>
      </c>
      <c r="S25" s="51"/>
      <c r="T25" s="52" t="str">
        <f t="shared" si="6"/>
        <v/>
      </c>
      <c r="U25" s="52"/>
      <c r="V25" t="str">
        <f t="shared" si="9"/>
        <v/>
      </c>
      <c r="W25" t="str">
        <f t="shared" si="2"/>
        <v/>
      </c>
      <c r="X25" s="74" t="str">
        <f t="shared" si="7"/>
        <v/>
      </c>
      <c r="Y25" s="75" t="str">
        <f t="shared" si="8"/>
        <v/>
      </c>
      <c r="Z25" t="str">
        <f t="shared" si="3"/>
        <v/>
      </c>
      <c r="AA25" t="str">
        <f t="shared" si="4"/>
        <v/>
      </c>
    </row>
    <row r="26" spans="2:27">
      <c r="B26" s="23">
        <v>18</v>
      </c>
      <c r="C26" s="24" t="str">
        <f t="shared" si="0"/>
        <v/>
      </c>
      <c r="D26" s="24"/>
      <c r="E26" s="23"/>
      <c r="F26" s="25"/>
      <c r="G26" s="23"/>
      <c r="H26" s="23"/>
      <c r="I26" s="23"/>
      <c r="J26" s="23"/>
      <c r="K26" s="72" t="str">
        <f t="shared" si="5"/>
        <v/>
      </c>
      <c r="L26" s="73"/>
      <c r="M26" s="47" t="str">
        <f>IF(J26="","",(K26/J26)/LOOKUP(RIGHT($D$2,3),定数!$A$6:$A$13,定数!$B$6:$B$13))</f>
        <v/>
      </c>
      <c r="N26" s="23"/>
      <c r="O26" s="25"/>
      <c r="P26" s="23"/>
      <c r="Q26" s="23"/>
      <c r="R26" s="51" t="str">
        <f>IF(P26="","",T26*M26*LOOKUP(RIGHT($D$2,3),定数!$A$6:$A$13,定数!$B$6:$B$13))</f>
        <v/>
      </c>
      <c r="S26" s="51"/>
      <c r="T26" s="52" t="str">
        <f t="shared" si="6"/>
        <v/>
      </c>
      <c r="U26" s="52"/>
      <c r="V26" t="str">
        <f t="shared" si="9"/>
        <v/>
      </c>
      <c r="W26" t="str">
        <f t="shared" si="2"/>
        <v/>
      </c>
      <c r="X26" s="74" t="str">
        <f t="shared" si="7"/>
        <v/>
      </c>
      <c r="Y26" s="75" t="str">
        <f t="shared" si="8"/>
        <v/>
      </c>
      <c r="Z26" t="str">
        <f t="shared" si="3"/>
        <v/>
      </c>
      <c r="AA26" t="str">
        <f t="shared" si="4"/>
        <v/>
      </c>
    </row>
    <row r="27" spans="2:27">
      <c r="B27" s="23">
        <v>19</v>
      </c>
      <c r="C27" s="24" t="str">
        <f t="shared" si="0"/>
        <v/>
      </c>
      <c r="D27" s="24"/>
      <c r="E27" s="23"/>
      <c r="F27" s="25"/>
      <c r="G27" s="23"/>
      <c r="H27" s="23"/>
      <c r="I27" s="23"/>
      <c r="J27" s="23"/>
      <c r="K27" s="72" t="str">
        <f t="shared" si="5"/>
        <v/>
      </c>
      <c r="L27" s="73"/>
      <c r="M27" s="47" t="str">
        <f>IF(J27="","",(K27/J27)/LOOKUP(RIGHT($D$2,3),定数!$A$6:$A$13,定数!$B$6:$B$13))</f>
        <v/>
      </c>
      <c r="N27" s="23"/>
      <c r="O27" s="25"/>
      <c r="P27" s="23"/>
      <c r="Q27" s="23"/>
      <c r="R27" s="51" t="str">
        <f>IF(P27="","",T27*M27*LOOKUP(RIGHT($D$2,3),定数!$A$6:$A$13,定数!$B$6:$B$13))</f>
        <v/>
      </c>
      <c r="S27" s="51"/>
      <c r="T27" s="52" t="str">
        <f t="shared" si="6"/>
        <v/>
      </c>
      <c r="U27" s="52"/>
      <c r="V27" t="str">
        <f t="shared" si="9"/>
        <v/>
      </c>
      <c r="W27" t="str">
        <f t="shared" si="2"/>
        <v/>
      </c>
      <c r="X27" s="74" t="str">
        <f t="shared" si="7"/>
        <v/>
      </c>
      <c r="Y27" s="75" t="str">
        <f t="shared" si="8"/>
        <v/>
      </c>
      <c r="Z27" t="str">
        <f t="shared" si="3"/>
        <v/>
      </c>
      <c r="AA27" t="str">
        <f t="shared" si="4"/>
        <v/>
      </c>
    </row>
    <row r="28" spans="2:27">
      <c r="B28" s="23">
        <v>20</v>
      </c>
      <c r="C28" s="24" t="str">
        <f t="shared" si="0"/>
        <v/>
      </c>
      <c r="D28" s="24"/>
      <c r="E28" s="23"/>
      <c r="F28" s="25"/>
      <c r="G28" s="23"/>
      <c r="H28" s="23"/>
      <c r="I28" s="23"/>
      <c r="J28" s="23"/>
      <c r="K28" s="72" t="str">
        <f t="shared" si="5"/>
        <v/>
      </c>
      <c r="L28" s="73"/>
      <c r="M28" s="47" t="str">
        <f>IF(J28="","",(K28/J28)/LOOKUP(RIGHT($D$2,3),定数!$A$6:$A$13,定数!$B$6:$B$13))</f>
        <v/>
      </c>
      <c r="N28" s="23"/>
      <c r="O28" s="25"/>
      <c r="P28" s="23"/>
      <c r="Q28" s="23"/>
      <c r="R28" s="51" t="str">
        <f>IF(P28="","",T28*M28*LOOKUP(RIGHT($D$2,3),定数!$A$6:$A$13,定数!$B$6:$B$13))</f>
        <v/>
      </c>
      <c r="S28" s="51"/>
      <c r="T28" s="52" t="str">
        <f t="shared" si="6"/>
        <v/>
      </c>
      <c r="U28" s="52"/>
      <c r="V28" t="str">
        <f t="shared" si="9"/>
        <v/>
      </c>
      <c r="W28" t="str">
        <f t="shared" si="2"/>
        <v/>
      </c>
      <c r="X28" s="74" t="str">
        <f t="shared" si="7"/>
        <v/>
      </c>
      <c r="Y28" s="75" t="str">
        <f t="shared" si="8"/>
        <v/>
      </c>
      <c r="Z28" t="str">
        <f t="shared" si="3"/>
        <v/>
      </c>
      <c r="AA28" t="str">
        <f t="shared" si="4"/>
        <v/>
      </c>
    </row>
    <row r="29" spans="2:27">
      <c r="B29" s="23">
        <v>21</v>
      </c>
      <c r="C29" s="24" t="str">
        <f t="shared" si="0"/>
        <v/>
      </c>
      <c r="D29" s="24"/>
      <c r="E29" s="23"/>
      <c r="F29" s="25"/>
      <c r="G29" s="23"/>
      <c r="H29" s="23"/>
      <c r="I29" s="23"/>
      <c r="J29" s="23"/>
      <c r="K29" s="72" t="str">
        <f t="shared" si="5"/>
        <v/>
      </c>
      <c r="L29" s="73"/>
      <c r="M29" s="47" t="str">
        <f>IF(J29="","",(K29/J29)/LOOKUP(RIGHT($D$2,3),定数!$A$6:$A$13,定数!$B$6:$B$13))</f>
        <v/>
      </c>
      <c r="N29" s="23"/>
      <c r="O29" s="25"/>
      <c r="P29" s="23"/>
      <c r="Q29" s="23"/>
      <c r="R29" s="51" t="str">
        <f>IF(P29="","",T29*M29*LOOKUP(RIGHT($D$2,3),定数!$A$6:$A$13,定数!$B$6:$B$13))</f>
        <v/>
      </c>
      <c r="S29" s="51"/>
      <c r="T29" s="52" t="str">
        <f t="shared" si="6"/>
        <v/>
      </c>
      <c r="U29" s="52"/>
      <c r="V29" t="str">
        <f t="shared" si="9"/>
        <v/>
      </c>
      <c r="W29" t="str">
        <f t="shared" si="2"/>
        <v/>
      </c>
      <c r="X29" s="74" t="str">
        <f t="shared" si="7"/>
        <v/>
      </c>
      <c r="Y29" s="75" t="str">
        <f t="shared" si="8"/>
        <v/>
      </c>
      <c r="Z29" t="str">
        <f t="shared" si="3"/>
        <v/>
      </c>
      <c r="AA29" t="str">
        <f t="shared" si="4"/>
        <v/>
      </c>
    </row>
    <row r="30" spans="2:27">
      <c r="B30" s="23">
        <v>22</v>
      </c>
      <c r="C30" s="24" t="str">
        <f t="shared" si="0"/>
        <v/>
      </c>
      <c r="D30" s="24"/>
      <c r="E30" s="23"/>
      <c r="F30" s="25"/>
      <c r="G30" s="23"/>
      <c r="H30" s="23"/>
      <c r="I30" s="23"/>
      <c r="J30" s="23"/>
      <c r="K30" s="72" t="str">
        <f t="shared" si="5"/>
        <v/>
      </c>
      <c r="L30" s="73"/>
      <c r="M30" s="47" t="str">
        <f>IF(J30="","",(K30/J30)/LOOKUP(RIGHT($D$2,3),定数!$A$6:$A$13,定数!$B$6:$B$13))</f>
        <v/>
      </c>
      <c r="N30" s="23"/>
      <c r="O30" s="25"/>
      <c r="P30" s="23"/>
      <c r="Q30" s="23"/>
      <c r="R30" s="51" t="str">
        <f>IF(P30="","",T30*M30*LOOKUP(RIGHT($D$2,3),定数!$A$6:$A$13,定数!$B$6:$B$13))</f>
        <v/>
      </c>
      <c r="S30" s="51"/>
      <c r="T30" s="52" t="str">
        <f t="shared" si="6"/>
        <v/>
      </c>
      <c r="U30" s="52"/>
      <c r="V30" t="str">
        <f t="shared" si="9"/>
        <v/>
      </c>
      <c r="W30" t="str">
        <f t="shared" si="2"/>
        <v/>
      </c>
      <c r="X30" s="74" t="str">
        <f t="shared" si="7"/>
        <v/>
      </c>
      <c r="Y30" s="75" t="str">
        <f t="shared" si="8"/>
        <v/>
      </c>
      <c r="Z30" t="str">
        <f t="shared" si="3"/>
        <v/>
      </c>
      <c r="AA30" t="str">
        <f t="shared" si="4"/>
        <v/>
      </c>
    </row>
    <row r="31" spans="2:27">
      <c r="B31" s="23">
        <v>23</v>
      </c>
      <c r="C31" s="24" t="str">
        <f t="shared" si="0"/>
        <v/>
      </c>
      <c r="D31" s="24"/>
      <c r="E31" s="23"/>
      <c r="F31" s="25"/>
      <c r="G31" s="23"/>
      <c r="H31" s="23"/>
      <c r="I31" s="23"/>
      <c r="J31" s="23"/>
      <c r="K31" s="72" t="str">
        <f t="shared" si="5"/>
        <v/>
      </c>
      <c r="L31" s="73"/>
      <c r="M31" s="47" t="str">
        <f>IF(J31="","",(K31/J31)/LOOKUP(RIGHT($D$2,3),定数!$A$6:$A$13,定数!$B$6:$B$13))</f>
        <v/>
      </c>
      <c r="N31" s="23"/>
      <c r="O31" s="25"/>
      <c r="P31" s="23"/>
      <c r="Q31" s="23"/>
      <c r="R31" s="51" t="str">
        <f>IF(P31="","",T31*M31*LOOKUP(RIGHT($D$2,3),定数!$A$6:$A$13,定数!$B$6:$B$13))</f>
        <v/>
      </c>
      <c r="S31" s="51"/>
      <c r="T31" s="52" t="str">
        <f t="shared" si="6"/>
        <v/>
      </c>
      <c r="U31" s="52"/>
      <c r="V31" t="str">
        <f t="shared" si="9"/>
        <v/>
      </c>
      <c r="W31" t="str">
        <f t="shared" si="2"/>
        <v/>
      </c>
      <c r="X31" s="74" t="str">
        <f t="shared" si="7"/>
        <v/>
      </c>
      <c r="Y31" s="75" t="str">
        <f t="shared" si="8"/>
        <v/>
      </c>
      <c r="Z31" t="str">
        <f t="shared" si="3"/>
        <v/>
      </c>
      <c r="AA31" t="str">
        <f t="shared" si="4"/>
        <v/>
      </c>
    </row>
    <row r="32" spans="2:27">
      <c r="B32" s="23">
        <v>24</v>
      </c>
      <c r="C32" s="24" t="str">
        <f t="shared" si="0"/>
        <v/>
      </c>
      <c r="D32" s="24"/>
      <c r="E32" s="23"/>
      <c r="F32" s="25"/>
      <c r="G32" s="23"/>
      <c r="H32" s="23"/>
      <c r="I32" s="23"/>
      <c r="J32" s="23"/>
      <c r="K32" s="72" t="str">
        <f t="shared" si="5"/>
        <v/>
      </c>
      <c r="L32" s="73"/>
      <c r="M32" s="47" t="str">
        <f>IF(J32="","",(K32/J32)/LOOKUP(RIGHT($D$2,3),定数!$A$6:$A$13,定数!$B$6:$B$13))</f>
        <v/>
      </c>
      <c r="N32" s="23"/>
      <c r="O32" s="25"/>
      <c r="P32" s="23"/>
      <c r="Q32" s="23"/>
      <c r="R32" s="51" t="str">
        <f>IF(P32="","",T32*M32*LOOKUP(RIGHT($D$2,3),定数!$A$6:$A$13,定数!$B$6:$B$13))</f>
        <v/>
      </c>
      <c r="S32" s="51"/>
      <c r="T32" s="52" t="str">
        <f t="shared" si="6"/>
        <v/>
      </c>
      <c r="U32" s="52"/>
      <c r="V32" t="str">
        <f t="shared" si="9"/>
        <v/>
      </c>
      <c r="W32" t="str">
        <f t="shared" si="2"/>
        <v/>
      </c>
      <c r="X32" s="74" t="str">
        <f t="shared" si="7"/>
        <v/>
      </c>
      <c r="Y32" s="75" t="str">
        <f t="shared" si="8"/>
        <v/>
      </c>
      <c r="Z32" t="str">
        <f t="shared" si="3"/>
        <v/>
      </c>
      <c r="AA32" t="str">
        <f t="shared" si="4"/>
        <v/>
      </c>
    </row>
    <row r="33" spans="2:27">
      <c r="B33" s="23">
        <v>25</v>
      </c>
      <c r="C33" s="24" t="str">
        <f t="shared" si="0"/>
        <v/>
      </c>
      <c r="D33" s="24"/>
      <c r="E33" s="23"/>
      <c r="F33" s="25"/>
      <c r="G33" s="23"/>
      <c r="H33" s="23"/>
      <c r="I33" s="23"/>
      <c r="J33" s="23"/>
      <c r="K33" s="72" t="str">
        <f t="shared" si="5"/>
        <v/>
      </c>
      <c r="L33" s="73"/>
      <c r="M33" s="47" t="str">
        <f>IF(J33="","",(K33/J33)/LOOKUP(RIGHT($D$2,3),定数!$A$6:$A$13,定数!$B$6:$B$13))</f>
        <v/>
      </c>
      <c r="N33" s="23"/>
      <c r="O33" s="25"/>
      <c r="P33" s="23"/>
      <c r="Q33" s="23"/>
      <c r="R33" s="51" t="str">
        <f>IF(P33="","",T33*M33*LOOKUP(RIGHT($D$2,3),定数!$A$6:$A$13,定数!$B$6:$B$13))</f>
        <v/>
      </c>
      <c r="S33" s="51"/>
      <c r="T33" s="52" t="str">
        <f t="shared" si="6"/>
        <v/>
      </c>
      <c r="U33" s="52"/>
      <c r="V33" t="str">
        <f t="shared" si="9"/>
        <v/>
      </c>
      <c r="W33" t="str">
        <f t="shared" si="2"/>
        <v/>
      </c>
      <c r="X33" s="74" t="str">
        <f t="shared" si="7"/>
        <v/>
      </c>
      <c r="Y33" s="75" t="str">
        <f t="shared" si="8"/>
        <v/>
      </c>
      <c r="Z33" t="str">
        <f t="shared" si="3"/>
        <v/>
      </c>
      <c r="AA33" t="str">
        <f t="shared" si="4"/>
        <v/>
      </c>
    </row>
    <row r="34" spans="2:27">
      <c r="B34" s="23">
        <v>26</v>
      </c>
      <c r="C34" s="24" t="str">
        <f t="shared" si="0"/>
        <v/>
      </c>
      <c r="D34" s="24"/>
      <c r="E34" s="23"/>
      <c r="F34" s="25"/>
      <c r="G34" s="23"/>
      <c r="H34" s="23"/>
      <c r="I34" s="23"/>
      <c r="J34" s="23"/>
      <c r="K34" s="72" t="str">
        <f t="shared" si="5"/>
        <v/>
      </c>
      <c r="L34" s="73"/>
      <c r="M34" s="47" t="str">
        <f>IF(J34="","",(K34/J34)/LOOKUP(RIGHT($D$2,3),定数!$A$6:$A$13,定数!$B$6:$B$13))</f>
        <v/>
      </c>
      <c r="N34" s="23"/>
      <c r="O34" s="25"/>
      <c r="P34" s="23"/>
      <c r="Q34" s="23"/>
      <c r="R34" s="51" t="str">
        <f>IF(P34="","",T34*M34*LOOKUP(RIGHT($D$2,3),定数!$A$6:$A$13,定数!$B$6:$B$13))</f>
        <v/>
      </c>
      <c r="S34" s="51"/>
      <c r="T34" s="52" t="str">
        <f t="shared" si="6"/>
        <v/>
      </c>
      <c r="U34" s="52"/>
      <c r="V34" t="str">
        <f t="shared" si="9"/>
        <v/>
      </c>
      <c r="W34" t="str">
        <f t="shared" si="2"/>
        <v/>
      </c>
      <c r="X34" s="74" t="str">
        <f t="shared" si="7"/>
        <v/>
      </c>
      <c r="Y34" s="75" t="str">
        <f t="shared" si="8"/>
        <v/>
      </c>
      <c r="Z34" t="str">
        <f t="shared" si="3"/>
        <v/>
      </c>
      <c r="AA34" t="str">
        <f t="shared" si="4"/>
        <v/>
      </c>
    </row>
    <row r="35" spans="2:27">
      <c r="B35" s="23">
        <v>27</v>
      </c>
      <c r="C35" s="24" t="str">
        <f t="shared" si="0"/>
        <v/>
      </c>
      <c r="D35" s="24"/>
      <c r="E35" s="23"/>
      <c r="F35" s="25"/>
      <c r="G35" s="23"/>
      <c r="H35" s="23"/>
      <c r="I35" s="23"/>
      <c r="J35" s="23"/>
      <c r="K35" s="72" t="str">
        <f t="shared" si="5"/>
        <v/>
      </c>
      <c r="L35" s="73"/>
      <c r="M35" s="47" t="str">
        <f>IF(J35="","",(K35/J35)/LOOKUP(RIGHT($D$2,3),定数!$A$6:$A$13,定数!$B$6:$B$13))</f>
        <v/>
      </c>
      <c r="N35" s="23"/>
      <c r="O35" s="25"/>
      <c r="P35" s="23"/>
      <c r="Q35" s="23"/>
      <c r="R35" s="51" t="str">
        <f>IF(P35="","",T35*M35*LOOKUP(RIGHT($D$2,3),定数!$A$6:$A$13,定数!$B$6:$B$13))</f>
        <v/>
      </c>
      <c r="S35" s="51"/>
      <c r="T35" s="52" t="str">
        <f t="shared" si="6"/>
        <v/>
      </c>
      <c r="U35" s="52"/>
      <c r="V35" t="str">
        <f t="shared" si="9"/>
        <v/>
      </c>
      <c r="W35" t="str">
        <f t="shared" si="2"/>
        <v/>
      </c>
      <c r="X35" s="74" t="str">
        <f t="shared" si="7"/>
        <v/>
      </c>
      <c r="Y35" s="75" t="str">
        <f t="shared" si="8"/>
        <v/>
      </c>
      <c r="Z35" t="str">
        <f t="shared" si="3"/>
        <v/>
      </c>
      <c r="AA35" t="str">
        <f t="shared" si="4"/>
        <v/>
      </c>
    </row>
    <row r="36" spans="2:27">
      <c r="B36" s="23">
        <v>28</v>
      </c>
      <c r="C36" s="24" t="str">
        <f t="shared" si="0"/>
        <v/>
      </c>
      <c r="D36" s="24"/>
      <c r="E36" s="23"/>
      <c r="F36" s="25"/>
      <c r="G36" s="23"/>
      <c r="H36" s="23"/>
      <c r="I36" s="23"/>
      <c r="J36" s="23"/>
      <c r="K36" s="72" t="str">
        <f t="shared" si="5"/>
        <v/>
      </c>
      <c r="L36" s="73"/>
      <c r="M36" s="47" t="str">
        <f>IF(J36="","",(K36/J36)/LOOKUP(RIGHT($D$2,3),定数!$A$6:$A$13,定数!$B$6:$B$13))</f>
        <v/>
      </c>
      <c r="N36" s="23"/>
      <c r="O36" s="25"/>
      <c r="P36" s="23"/>
      <c r="Q36" s="23"/>
      <c r="R36" s="51" t="str">
        <f>IF(P36="","",T36*M36*LOOKUP(RIGHT($D$2,3),定数!$A$6:$A$13,定数!$B$6:$B$13))</f>
        <v/>
      </c>
      <c r="S36" s="51"/>
      <c r="T36" s="52" t="str">
        <f t="shared" si="6"/>
        <v/>
      </c>
      <c r="U36" s="52"/>
      <c r="V36" t="str">
        <f t="shared" si="9"/>
        <v/>
      </c>
      <c r="W36" t="str">
        <f t="shared" si="2"/>
        <v/>
      </c>
      <c r="X36" s="74" t="str">
        <f t="shared" si="7"/>
        <v/>
      </c>
      <c r="Y36" s="75" t="str">
        <f t="shared" si="8"/>
        <v/>
      </c>
      <c r="Z36" t="str">
        <f t="shared" si="3"/>
        <v/>
      </c>
      <c r="AA36" t="str">
        <f t="shared" si="4"/>
        <v/>
      </c>
    </row>
    <row r="37" spans="2:27">
      <c r="B37" s="23">
        <v>29</v>
      </c>
      <c r="C37" s="24" t="str">
        <f t="shared" si="0"/>
        <v/>
      </c>
      <c r="D37" s="24"/>
      <c r="E37" s="23"/>
      <c r="F37" s="25"/>
      <c r="G37" s="23"/>
      <c r="H37" s="23"/>
      <c r="I37" s="23"/>
      <c r="J37" s="23"/>
      <c r="K37" s="72" t="str">
        <f t="shared" si="5"/>
        <v/>
      </c>
      <c r="L37" s="73"/>
      <c r="M37" s="47" t="str">
        <f>IF(J37="","",(K37/J37)/LOOKUP(RIGHT($D$2,3),定数!$A$6:$A$13,定数!$B$6:$B$13))</f>
        <v/>
      </c>
      <c r="N37" s="23"/>
      <c r="O37" s="25"/>
      <c r="P37" s="23"/>
      <c r="Q37" s="23"/>
      <c r="R37" s="51" t="str">
        <f>IF(P37="","",T37*M37*LOOKUP(RIGHT($D$2,3),定数!$A$6:$A$13,定数!$B$6:$B$13))</f>
        <v/>
      </c>
      <c r="S37" s="51"/>
      <c r="T37" s="52" t="str">
        <f t="shared" si="6"/>
        <v/>
      </c>
      <c r="U37" s="52"/>
      <c r="V37" t="str">
        <f t="shared" si="9"/>
        <v/>
      </c>
      <c r="W37" t="str">
        <f t="shared" si="2"/>
        <v/>
      </c>
      <c r="X37" s="74" t="str">
        <f t="shared" si="7"/>
        <v/>
      </c>
      <c r="Y37" s="75" t="str">
        <f t="shared" si="8"/>
        <v/>
      </c>
      <c r="Z37" t="str">
        <f t="shared" si="3"/>
        <v/>
      </c>
      <c r="AA37" t="str">
        <f t="shared" si="4"/>
        <v/>
      </c>
    </row>
    <row r="38" spans="2:27">
      <c r="B38" s="23">
        <v>30</v>
      </c>
      <c r="C38" s="24" t="str">
        <f t="shared" si="0"/>
        <v/>
      </c>
      <c r="D38" s="24"/>
      <c r="E38" s="23"/>
      <c r="F38" s="25"/>
      <c r="G38" s="23"/>
      <c r="H38" s="23"/>
      <c r="I38" s="23"/>
      <c r="J38" s="23"/>
      <c r="K38" s="72" t="str">
        <f t="shared" si="5"/>
        <v/>
      </c>
      <c r="L38" s="73"/>
      <c r="M38" s="47" t="str">
        <f>IF(J38="","",(K38/J38)/LOOKUP(RIGHT($D$2,3),定数!$A$6:$A$13,定数!$B$6:$B$13))</f>
        <v/>
      </c>
      <c r="N38" s="23"/>
      <c r="O38" s="25"/>
      <c r="P38" s="23"/>
      <c r="Q38" s="23"/>
      <c r="R38" s="51" t="str">
        <f>IF(P38="","",T38*M38*LOOKUP(RIGHT($D$2,3),定数!$A$6:$A$13,定数!$B$6:$B$13))</f>
        <v/>
      </c>
      <c r="S38" s="51"/>
      <c r="T38" s="52" t="str">
        <f t="shared" si="6"/>
        <v/>
      </c>
      <c r="U38" s="52"/>
      <c r="V38" t="str">
        <f t="shared" si="9"/>
        <v/>
      </c>
      <c r="W38" t="str">
        <f t="shared" si="2"/>
        <v/>
      </c>
      <c r="X38" s="74" t="str">
        <f t="shared" si="7"/>
        <v/>
      </c>
      <c r="Y38" s="75" t="str">
        <f t="shared" si="8"/>
        <v/>
      </c>
      <c r="Z38" t="str">
        <f t="shared" si="3"/>
        <v/>
      </c>
      <c r="AA38" t="str">
        <f t="shared" si="4"/>
        <v/>
      </c>
    </row>
    <row r="39" spans="2:27">
      <c r="B39" s="23">
        <v>31</v>
      </c>
      <c r="C39" s="24" t="str">
        <f t="shared" si="0"/>
        <v/>
      </c>
      <c r="D39" s="24"/>
      <c r="E39" s="23"/>
      <c r="F39" s="25"/>
      <c r="G39" s="23"/>
      <c r="H39" s="23"/>
      <c r="I39" s="23"/>
      <c r="J39" s="23"/>
      <c r="K39" s="72" t="str">
        <f t="shared" si="5"/>
        <v/>
      </c>
      <c r="L39" s="73"/>
      <c r="M39" s="47" t="str">
        <f>IF(J39="","",(K39/J39)/LOOKUP(RIGHT($D$2,3),定数!$A$6:$A$13,定数!$B$6:$B$13))</f>
        <v/>
      </c>
      <c r="N39" s="23"/>
      <c r="O39" s="25"/>
      <c r="P39" s="23"/>
      <c r="Q39" s="23"/>
      <c r="R39" s="51" t="str">
        <f>IF(P39="","",T39*M39*LOOKUP(RIGHT($D$2,3),定数!$A$6:$A$13,定数!$B$6:$B$13))</f>
        <v/>
      </c>
      <c r="S39" s="51"/>
      <c r="T39" s="52" t="str">
        <f t="shared" si="6"/>
        <v/>
      </c>
      <c r="U39" s="52"/>
      <c r="V39" t="str">
        <f t="shared" si="9"/>
        <v/>
      </c>
      <c r="W39" t="str">
        <f t="shared" si="2"/>
        <v/>
      </c>
      <c r="X39" s="74" t="str">
        <f t="shared" si="7"/>
        <v/>
      </c>
      <c r="Y39" s="75" t="str">
        <f t="shared" si="8"/>
        <v/>
      </c>
      <c r="Z39" t="str">
        <f t="shared" si="3"/>
        <v/>
      </c>
      <c r="AA39" t="str">
        <f t="shared" si="4"/>
        <v/>
      </c>
    </row>
    <row r="40" spans="2:27">
      <c r="B40" s="23">
        <v>32</v>
      </c>
      <c r="C40" s="24" t="str">
        <f t="shared" si="0"/>
        <v/>
      </c>
      <c r="D40" s="24"/>
      <c r="E40" s="23"/>
      <c r="F40" s="25"/>
      <c r="G40" s="23"/>
      <c r="H40" s="23"/>
      <c r="I40" s="23"/>
      <c r="J40" s="23"/>
      <c r="K40" s="72" t="str">
        <f t="shared" si="5"/>
        <v/>
      </c>
      <c r="L40" s="73"/>
      <c r="M40" s="47" t="str">
        <f>IF(J40="","",(K40/J40)/LOOKUP(RIGHT($D$2,3),定数!$A$6:$A$13,定数!$B$6:$B$13))</f>
        <v/>
      </c>
      <c r="N40" s="23"/>
      <c r="O40" s="25"/>
      <c r="P40" s="23"/>
      <c r="Q40" s="23"/>
      <c r="R40" s="51" t="str">
        <f>IF(P40="","",T40*M40*LOOKUP(RIGHT($D$2,3),定数!$A$6:$A$13,定数!$B$6:$B$13))</f>
        <v/>
      </c>
      <c r="S40" s="51"/>
      <c r="T40" s="52" t="str">
        <f t="shared" si="6"/>
        <v/>
      </c>
      <c r="U40" s="52"/>
      <c r="V40" t="str">
        <f t="shared" si="9"/>
        <v/>
      </c>
      <c r="W40" t="str">
        <f t="shared" si="2"/>
        <v/>
      </c>
      <c r="X40" s="74" t="str">
        <f t="shared" si="7"/>
        <v/>
      </c>
      <c r="Y40" s="75" t="str">
        <f t="shared" si="8"/>
        <v/>
      </c>
      <c r="Z40" t="str">
        <f t="shared" si="3"/>
        <v/>
      </c>
      <c r="AA40" t="str">
        <f t="shared" si="4"/>
        <v/>
      </c>
    </row>
    <row r="41" spans="2:27">
      <c r="B41" s="23">
        <v>33</v>
      </c>
      <c r="C41" s="24" t="str">
        <f t="shared" si="0"/>
        <v/>
      </c>
      <c r="D41" s="24"/>
      <c r="E41" s="23"/>
      <c r="F41" s="25"/>
      <c r="G41" s="23"/>
      <c r="H41" s="23"/>
      <c r="I41" s="23"/>
      <c r="J41" s="23"/>
      <c r="K41" s="72" t="str">
        <f t="shared" si="5"/>
        <v/>
      </c>
      <c r="L41" s="73"/>
      <c r="M41" s="47" t="str">
        <f>IF(J41="","",(K41/J41)/LOOKUP(RIGHT($D$2,3),定数!$A$6:$A$13,定数!$B$6:$B$13))</f>
        <v/>
      </c>
      <c r="N41" s="23"/>
      <c r="O41" s="25"/>
      <c r="P41" s="23"/>
      <c r="Q41" s="23"/>
      <c r="R41" s="51" t="str">
        <f>IF(P41="","",T41*M41*LOOKUP(RIGHT($D$2,3),定数!$A$6:$A$13,定数!$B$6:$B$13))</f>
        <v/>
      </c>
      <c r="S41" s="51"/>
      <c r="T41" s="52" t="str">
        <f t="shared" si="6"/>
        <v/>
      </c>
      <c r="U41" s="52"/>
      <c r="V41" t="str">
        <f t="shared" si="9"/>
        <v/>
      </c>
      <c r="W41" t="str">
        <f t="shared" si="2"/>
        <v/>
      </c>
      <c r="X41" s="74" t="str">
        <f t="shared" si="7"/>
        <v/>
      </c>
      <c r="Y41" s="75" t="str">
        <f t="shared" si="8"/>
        <v/>
      </c>
      <c r="Z41" t="str">
        <f t="shared" si="3"/>
        <v/>
      </c>
      <c r="AA41" t="str">
        <f t="shared" si="4"/>
        <v/>
      </c>
    </row>
    <row r="42" spans="2:27">
      <c r="B42" s="23">
        <v>34</v>
      </c>
      <c r="C42" s="24" t="str">
        <f t="shared" si="0"/>
        <v/>
      </c>
      <c r="D42" s="24"/>
      <c r="E42" s="23"/>
      <c r="F42" s="25"/>
      <c r="G42" s="23"/>
      <c r="H42" s="23"/>
      <c r="I42" s="23"/>
      <c r="J42" s="23"/>
      <c r="K42" s="72" t="str">
        <f t="shared" si="5"/>
        <v/>
      </c>
      <c r="L42" s="73"/>
      <c r="M42" s="47" t="str">
        <f>IF(J42="","",(K42/J42)/LOOKUP(RIGHT($D$2,3),定数!$A$6:$A$13,定数!$B$6:$B$13))</f>
        <v/>
      </c>
      <c r="N42" s="23"/>
      <c r="O42" s="25"/>
      <c r="P42" s="23"/>
      <c r="Q42" s="23"/>
      <c r="R42" s="51" t="str">
        <f>IF(P42="","",T42*M42*LOOKUP(RIGHT($D$2,3),定数!$A$6:$A$13,定数!$B$6:$B$13))</f>
        <v/>
      </c>
      <c r="S42" s="51"/>
      <c r="T42" s="52" t="str">
        <f t="shared" si="6"/>
        <v/>
      </c>
      <c r="U42" s="52"/>
      <c r="V42" t="str">
        <f t="shared" si="9"/>
        <v/>
      </c>
      <c r="W42" t="str">
        <f t="shared" si="2"/>
        <v/>
      </c>
      <c r="X42" s="74" t="str">
        <f t="shared" si="7"/>
        <v/>
      </c>
      <c r="Y42" s="75" t="str">
        <f t="shared" si="8"/>
        <v/>
      </c>
      <c r="Z42" t="str">
        <f t="shared" si="3"/>
        <v/>
      </c>
      <c r="AA42" t="str">
        <f t="shared" si="4"/>
        <v/>
      </c>
    </row>
    <row r="43" spans="2:27">
      <c r="B43" s="23">
        <v>35</v>
      </c>
      <c r="C43" s="24" t="str">
        <f t="shared" si="0"/>
        <v/>
      </c>
      <c r="D43" s="24"/>
      <c r="E43" s="23"/>
      <c r="F43" s="25"/>
      <c r="G43" s="23"/>
      <c r="H43" s="23"/>
      <c r="I43" s="23"/>
      <c r="J43" s="23"/>
      <c r="K43" s="72" t="str">
        <f t="shared" si="5"/>
        <v/>
      </c>
      <c r="L43" s="73"/>
      <c r="M43" s="47" t="str">
        <f>IF(J43="","",(K43/J43)/LOOKUP(RIGHT($D$2,3),定数!$A$6:$A$13,定数!$B$6:$B$13))</f>
        <v/>
      </c>
      <c r="N43" s="23"/>
      <c r="O43" s="25"/>
      <c r="P43" s="23"/>
      <c r="Q43" s="23"/>
      <c r="R43" s="51" t="str">
        <f>IF(P43="","",T43*M43*LOOKUP(RIGHT($D$2,3),定数!$A$6:$A$13,定数!$B$6:$B$13))</f>
        <v/>
      </c>
      <c r="S43" s="51"/>
      <c r="T43" s="52" t="str">
        <f t="shared" si="6"/>
        <v/>
      </c>
      <c r="U43" s="52"/>
      <c r="V43" t="str">
        <f t="shared" si="9"/>
        <v/>
      </c>
      <c r="W43" t="str">
        <f t="shared" si="2"/>
        <v/>
      </c>
      <c r="X43" s="74" t="str">
        <f t="shared" si="7"/>
        <v/>
      </c>
      <c r="Y43" s="75" t="str">
        <f t="shared" si="8"/>
        <v/>
      </c>
      <c r="Z43" t="str">
        <f t="shared" si="3"/>
        <v/>
      </c>
      <c r="AA43" t="str">
        <f t="shared" si="4"/>
        <v/>
      </c>
    </row>
    <row r="44" spans="2:27">
      <c r="B44" s="23">
        <v>36</v>
      </c>
      <c r="C44" s="24" t="str">
        <f t="shared" si="0"/>
        <v/>
      </c>
      <c r="D44" s="24"/>
      <c r="E44" s="23"/>
      <c r="F44" s="25"/>
      <c r="G44" s="23"/>
      <c r="H44" s="23"/>
      <c r="I44" s="23"/>
      <c r="J44" s="23"/>
      <c r="K44" s="72" t="str">
        <f t="shared" si="5"/>
        <v/>
      </c>
      <c r="L44" s="73"/>
      <c r="M44" s="47" t="str">
        <f>IF(J44="","",(K44/J44)/LOOKUP(RIGHT($D$2,3),定数!$A$6:$A$13,定数!$B$6:$B$13))</f>
        <v/>
      </c>
      <c r="N44" s="23"/>
      <c r="O44" s="25"/>
      <c r="P44" s="23"/>
      <c r="Q44" s="23"/>
      <c r="R44" s="51" t="str">
        <f>IF(P44="","",T44*M44*LOOKUP(RIGHT($D$2,3),定数!$A$6:$A$13,定数!$B$6:$B$13))</f>
        <v/>
      </c>
      <c r="S44" s="51"/>
      <c r="T44" s="52" t="str">
        <f t="shared" si="6"/>
        <v/>
      </c>
      <c r="U44" s="52"/>
      <c r="V44" t="str">
        <f t="shared" si="9"/>
        <v/>
      </c>
      <c r="W44" t="str">
        <f t="shared" si="2"/>
        <v/>
      </c>
      <c r="X44" s="74" t="str">
        <f t="shared" si="7"/>
        <v/>
      </c>
      <c r="Y44" s="75" t="str">
        <f t="shared" si="8"/>
        <v/>
      </c>
      <c r="Z44" t="str">
        <f t="shared" si="3"/>
        <v/>
      </c>
      <c r="AA44" t="str">
        <f t="shared" si="4"/>
        <v/>
      </c>
    </row>
    <row r="45" spans="2:27">
      <c r="B45" s="23">
        <v>37</v>
      </c>
      <c r="C45" s="24" t="str">
        <f t="shared" si="0"/>
        <v/>
      </c>
      <c r="D45" s="24"/>
      <c r="E45" s="23"/>
      <c r="F45" s="25"/>
      <c r="G45" s="23"/>
      <c r="H45" s="23"/>
      <c r="I45" s="23"/>
      <c r="J45" s="23"/>
      <c r="K45" s="72" t="str">
        <f t="shared" si="5"/>
        <v/>
      </c>
      <c r="L45" s="73"/>
      <c r="M45" s="47" t="str">
        <f>IF(J45="","",(K45/J45)/LOOKUP(RIGHT($D$2,3),定数!$A$6:$A$13,定数!$B$6:$B$13))</f>
        <v/>
      </c>
      <c r="N45" s="23"/>
      <c r="O45" s="25"/>
      <c r="P45" s="23"/>
      <c r="Q45" s="23"/>
      <c r="R45" s="51" t="str">
        <f>IF(P45="","",T45*M45*LOOKUP(RIGHT($D$2,3),定数!$A$6:$A$13,定数!$B$6:$B$13))</f>
        <v/>
      </c>
      <c r="S45" s="51"/>
      <c r="T45" s="52" t="str">
        <f t="shared" si="6"/>
        <v/>
      </c>
      <c r="U45" s="52"/>
      <c r="V45" t="str">
        <f t="shared" si="9"/>
        <v/>
      </c>
      <c r="W45" t="str">
        <f t="shared" si="2"/>
        <v/>
      </c>
      <c r="X45" s="74" t="str">
        <f t="shared" si="7"/>
        <v/>
      </c>
      <c r="Y45" s="75" t="str">
        <f t="shared" si="8"/>
        <v/>
      </c>
      <c r="Z45" t="str">
        <f t="shared" si="3"/>
        <v/>
      </c>
      <c r="AA45" t="str">
        <f t="shared" si="4"/>
        <v/>
      </c>
    </row>
    <row r="46" spans="2:27">
      <c r="B46" s="23">
        <v>38</v>
      </c>
      <c r="C46" s="24" t="str">
        <f t="shared" si="0"/>
        <v/>
      </c>
      <c r="D46" s="24"/>
      <c r="E46" s="23"/>
      <c r="F46" s="25"/>
      <c r="G46" s="23"/>
      <c r="H46" s="23"/>
      <c r="I46" s="23"/>
      <c r="J46" s="23"/>
      <c r="K46" s="72" t="str">
        <f t="shared" si="5"/>
        <v/>
      </c>
      <c r="L46" s="73"/>
      <c r="M46" s="47" t="str">
        <f>IF(J46="","",(K46/J46)/LOOKUP(RIGHT($D$2,3),定数!$A$6:$A$13,定数!$B$6:$B$13))</f>
        <v/>
      </c>
      <c r="N46" s="23"/>
      <c r="O46" s="25"/>
      <c r="P46" s="23"/>
      <c r="Q46" s="23"/>
      <c r="R46" s="51" t="str">
        <f>IF(P46="","",T46*M46*LOOKUP(RIGHT($D$2,3),定数!$A$6:$A$13,定数!$B$6:$B$13))</f>
        <v/>
      </c>
      <c r="S46" s="51"/>
      <c r="T46" s="52" t="str">
        <f t="shared" si="6"/>
        <v/>
      </c>
      <c r="U46" s="52"/>
      <c r="V46" t="str">
        <f t="shared" si="9"/>
        <v/>
      </c>
      <c r="W46" t="str">
        <f t="shared" si="2"/>
        <v/>
      </c>
      <c r="X46" s="74" t="str">
        <f t="shared" si="7"/>
        <v/>
      </c>
      <c r="Y46" s="75" t="str">
        <f t="shared" si="8"/>
        <v/>
      </c>
      <c r="Z46" t="str">
        <f t="shared" si="3"/>
        <v/>
      </c>
      <c r="AA46" t="str">
        <f t="shared" si="4"/>
        <v/>
      </c>
    </row>
    <row r="47" spans="2:27">
      <c r="B47" s="23">
        <v>39</v>
      </c>
      <c r="C47" s="24" t="str">
        <f t="shared" si="0"/>
        <v/>
      </c>
      <c r="D47" s="24"/>
      <c r="E47" s="23"/>
      <c r="F47" s="25"/>
      <c r="G47" s="23"/>
      <c r="H47" s="23"/>
      <c r="I47" s="23"/>
      <c r="J47" s="23"/>
      <c r="K47" s="72" t="str">
        <f t="shared" si="5"/>
        <v/>
      </c>
      <c r="L47" s="73"/>
      <c r="M47" s="47" t="str">
        <f>IF(J47="","",(K47/J47)/LOOKUP(RIGHT($D$2,3),定数!$A$6:$A$13,定数!$B$6:$B$13))</f>
        <v/>
      </c>
      <c r="N47" s="23"/>
      <c r="O47" s="25"/>
      <c r="P47" s="23"/>
      <c r="Q47" s="23"/>
      <c r="R47" s="51" t="str">
        <f>IF(P47="","",T47*M47*LOOKUP(RIGHT($D$2,3),定数!$A$6:$A$13,定数!$B$6:$B$13))</f>
        <v/>
      </c>
      <c r="S47" s="51"/>
      <c r="T47" s="52" t="str">
        <f t="shared" si="6"/>
        <v/>
      </c>
      <c r="U47" s="52"/>
      <c r="V47" t="str">
        <f t="shared" si="9"/>
        <v/>
      </c>
      <c r="W47" t="str">
        <f t="shared" si="2"/>
        <v/>
      </c>
      <c r="X47" s="74" t="str">
        <f t="shared" si="7"/>
        <v/>
      </c>
      <c r="Y47" s="75" t="str">
        <f t="shared" si="8"/>
        <v/>
      </c>
      <c r="Z47" t="str">
        <f t="shared" si="3"/>
        <v/>
      </c>
      <c r="AA47" t="str">
        <f t="shared" si="4"/>
        <v/>
      </c>
    </row>
    <row r="48" spans="2:27">
      <c r="B48" s="23">
        <v>40</v>
      </c>
      <c r="C48" s="24" t="str">
        <f t="shared" si="0"/>
        <v/>
      </c>
      <c r="D48" s="24"/>
      <c r="E48" s="23"/>
      <c r="F48" s="25"/>
      <c r="G48" s="23"/>
      <c r="H48" s="23"/>
      <c r="I48" s="23"/>
      <c r="J48" s="23"/>
      <c r="K48" s="72" t="str">
        <f t="shared" si="5"/>
        <v/>
      </c>
      <c r="L48" s="73"/>
      <c r="M48" s="47" t="str">
        <f>IF(J48="","",(K48/J48)/LOOKUP(RIGHT($D$2,3),定数!$A$6:$A$13,定数!$B$6:$B$13))</f>
        <v/>
      </c>
      <c r="N48" s="23"/>
      <c r="O48" s="25"/>
      <c r="P48" s="23"/>
      <c r="Q48" s="23"/>
      <c r="R48" s="51" t="str">
        <f>IF(P48="","",T48*M48*LOOKUP(RIGHT($D$2,3),定数!$A$6:$A$13,定数!$B$6:$B$13))</f>
        <v/>
      </c>
      <c r="S48" s="51"/>
      <c r="T48" s="52" t="str">
        <f t="shared" si="6"/>
        <v/>
      </c>
      <c r="U48" s="52"/>
      <c r="V48" t="str">
        <f t="shared" si="9"/>
        <v/>
      </c>
      <c r="W48" t="str">
        <f t="shared" si="2"/>
        <v/>
      </c>
      <c r="X48" s="74" t="str">
        <f t="shared" si="7"/>
        <v/>
      </c>
      <c r="Y48" s="75" t="str">
        <f t="shared" si="8"/>
        <v/>
      </c>
      <c r="Z48" t="str">
        <f t="shared" si="3"/>
        <v/>
      </c>
      <c r="AA48" t="str">
        <f t="shared" si="4"/>
        <v/>
      </c>
    </row>
    <row r="49" spans="2:27">
      <c r="B49" s="23">
        <v>41</v>
      </c>
      <c r="C49" s="24" t="str">
        <f t="shared" si="0"/>
        <v/>
      </c>
      <c r="D49" s="24"/>
      <c r="E49" s="23"/>
      <c r="F49" s="25"/>
      <c r="G49" s="23"/>
      <c r="H49" s="23"/>
      <c r="I49" s="23"/>
      <c r="J49" s="23"/>
      <c r="K49" s="72" t="str">
        <f t="shared" si="5"/>
        <v/>
      </c>
      <c r="L49" s="73"/>
      <c r="M49" s="47" t="str">
        <f>IF(J49="","",(K49/J49)/LOOKUP(RIGHT($D$2,3),定数!$A$6:$A$13,定数!$B$6:$B$13))</f>
        <v/>
      </c>
      <c r="N49" s="23"/>
      <c r="O49" s="25"/>
      <c r="P49" s="23"/>
      <c r="Q49" s="23"/>
      <c r="R49" s="51" t="str">
        <f>IF(P49="","",T49*M49*LOOKUP(RIGHT($D$2,3),定数!$A$6:$A$13,定数!$B$6:$B$13))</f>
        <v/>
      </c>
      <c r="S49" s="51"/>
      <c r="T49" s="52" t="str">
        <f t="shared" si="6"/>
        <v/>
      </c>
      <c r="U49" s="52"/>
      <c r="V49" t="str">
        <f t="shared" si="9"/>
        <v/>
      </c>
      <c r="W49" t="str">
        <f t="shared" si="2"/>
        <v/>
      </c>
      <c r="X49" s="74" t="str">
        <f t="shared" si="7"/>
        <v/>
      </c>
      <c r="Y49" s="75" t="str">
        <f t="shared" si="8"/>
        <v/>
      </c>
      <c r="Z49" t="str">
        <f t="shared" si="3"/>
        <v/>
      </c>
      <c r="AA49" t="str">
        <f t="shared" si="4"/>
        <v/>
      </c>
    </row>
    <row r="50" spans="2:27">
      <c r="B50" s="23">
        <v>42</v>
      </c>
      <c r="C50" s="24" t="str">
        <f t="shared" si="0"/>
        <v/>
      </c>
      <c r="D50" s="24"/>
      <c r="E50" s="23"/>
      <c r="F50" s="25"/>
      <c r="G50" s="23"/>
      <c r="H50" s="23"/>
      <c r="I50" s="23"/>
      <c r="J50" s="23"/>
      <c r="K50" s="72" t="str">
        <f t="shared" si="5"/>
        <v/>
      </c>
      <c r="L50" s="73"/>
      <c r="M50" s="47" t="str">
        <f>IF(J50="","",(K50/J50)/LOOKUP(RIGHT($D$2,3),定数!$A$6:$A$13,定数!$B$6:$B$13))</f>
        <v/>
      </c>
      <c r="N50" s="23"/>
      <c r="O50" s="25"/>
      <c r="P50" s="23"/>
      <c r="Q50" s="23"/>
      <c r="R50" s="51" t="str">
        <f>IF(P50="","",T50*M50*LOOKUP(RIGHT($D$2,3),定数!$A$6:$A$13,定数!$B$6:$B$13))</f>
        <v/>
      </c>
      <c r="S50" s="51"/>
      <c r="T50" s="52" t="str">
        <f t="shared" si="6"/>
        <v/>
      </c>
      <c r="U50" s="52"/>
      <c r="V50" t="str">
        <f t="shared" si="9"/>
        <v/>
      </c>
      <c r="W50" t="str">
        <f t="shared" si="2"/>
        <v/>
      </c>
      <c r="X50" s="74" t="str">
        <f t="shared" si="7"/>
        <v/>
      </c>
      <c r="Y50" s="75" t="str">
        <f t="shared" si="8"/>
        <v/>
      </c>
      <c r="Z50" t="str">
        <f t="shared" si="3"/>
        <v/>
      </c>
      <c r="AA50" t="str">
        <f t="shared" si="4"/>
        <v/>
      </c>
    </row>
    <row r="51" spans="2:27">
      <c r="B51" s="23">
        <v>43</v>
      </c>
      <c r="C51" s="24" t="str">
        <f t="shared" si="0"/>
        <v/>
      </c>
      <c r="D51" s="24"/>
      <c r="E51" s="23"/>
      <c r="F51" s="25"/>
      <c r="G51" s="23"/>
      <c r="H51" s="23"/>
      <c r="I51" s="23"/>
      <c r="J51" s="23"/>
      <c r="K51" s="72" t="str">
        <f t="shared" si="5"/>
        <v/>
      </c>
      <c r="L51" s="73"/>
      <c r="M51" s="47" t="str">
        <f>IF(J51="","",(K51/J51)/LOOKUP(RIGHT($D$2,3),定数!$A$6:$A$13,定数!$B$6:$B$13))</f>
        <v/>
      </c>
      <c r="N51" s="23"/>
      <c r="O51" s="25"/>
      <c r="P51" s="23"/>
      <c r="Q51" s="23"/>
      <c r="R51" s="51" t="str">
        <f>IF(P51="","",T51*M51*LOOKUP(RIGHT($D$2,3),定数!$A$6:$A$13,定数!$B$6:$B$13))</f>
        <v/>
      </c>
      <c r="S51" s="51"/>
      <c r="T51" s="52" t="str">
        <f t="shared" si="6"/>
        <v/>
      </c>
      <c r="U51" s="52"/>
      <c r="V51" t="str">
        <f t="shared" si="9"/>
        <v/>
      </c>
      <c r="W51" t="str">
        <f t="shared" si="2"/>
        <v/>
      </c>
      <c r="X51" s="74" t="str">
        <f t="shared" si="7"/>
        <v/>
      </c>
      <c r="Y51" s="75" t="str">
        <f t="shared" si="8"/>
        <v/>
      </c>
      <c r="Z51" t="str">
        <f t="shared" si="3"/>
        <v/>
      </c>
      <c r="AA51" t="str">
        <f t="shared" si="4"/>
        <v/>
      </c>
    </row>
    <row r="52" spans="2:27">
      <c r="B52" s="23">
        <v>44</v>
      </c>
      <c r="C52" s="24" t="str">
        <f t="shared" si="0"/>
        <v/>
      </c>
      <c r="D52" s="24"/>
      <c r="E52" s="23"/>
      <c r="F52" s="25"/>
      <c r="G52" s="23"/>
      <c r="H52" s="23"/>
      <c r="I52" s="23"/>
      <c r="J52" s="23"/>
      <c r="K52" s="72" t="str">
        <f t="shared" si="5"/>
        <v/>
      </c>
      <c r="L52" s="73"/>
      <c r="M52" s="47" t="str">
        <f>IF(J52="","",(K52/J52)/LOOKUP(RIGHT($D$2,3),定数!$A$6:$A$13,定数!$B$6:$B$13))</f>
        <v/>
      </c>
      <c r="N52" s="23"/>
      <c r="O52" s="25"/>
      <c r="P52" s="23"/>
      <c r="Q52" s="23"/>
      <c r="R52" s="51" t="str">
        <f>IF(P52="","",T52*M52*LOOKUP(RIGHT($D$2,3),定数!$A$6:$A$13,定数!$B$6:$B$13))</f>
        <v/>
      </c>
      <c r="S52" s="51"/>
      <c r="T52" s="52" t="str">
        <f t="shared" si="6"/>
        <v/>
      </c>
      <c r="U52" s="52"/>
      <c r="V52" t="str">
        <f t="shared" si="9"/>
        <v/>
      </c>
      <c r="W52" t="str">
        <f t="shared" si="2"/>
        <v/>
      </c>
      <c r="X52" s="74" t="str">
        <f t="shared" si="7"/>
        <v/>
      </c>
      <c r="Y52" s="75" t="str">
        <f t="shared" si="8"/>
        <v/>
      </c>
      <c r="Z52" t="str">
        <f t="shared" si="3"/>
        <v/>
      </c>
      <c r="AA52" t="str">
        <f t="shared" si="4"/>
        <v/>
      </c>
    </row>
    <row r="53" spans="2:27">
      <c r="B53" s="23">
        <v>45</v>
      </c>
      <c r="C53" s="24" t="str">
        <f t="shared" si="0"/>
        <v/>
      </c>
      <c r="D53" s="24"/>
      <c r="E53" s="23"/>
      <c r="F53" s="25"/>
      <c r="G53" s="23"/>
      <c r="H53" s="23"/>
      <c r="I53" s="23"/>
      <c r="J53" s="23"/>
      <c r="K53" s="72" t="str">
        <f t="shared" si="5"/>
        <v/>
      </c>
      <c r="L53" s="73"/>
      <c r="M53" s="47" t="str">
        <f>IF(J53="","",(K53/J53)/LOOKUP(RIGHT($D$2,3),定数!$A$6:$A$13,定数!$B$6:$B$13))</f>
        <v/>
      </c>
      <c r="N53" s="23"/>
      <c r="O53" s="25"/>
      <c r="P53" s="23"/>
      <c r="Q53" s="23"/>
      <c r="R53" s="51" t="str">
        <f>IF(P53="","",T53*M53*LOOKUP(RIGHT($D$2,3),定数!$A$6:$A$13,定数!$B$6:$B$13))</f>
        <v/>
      </c>
      <c r="S53" s="51"/>
      <c r="T53" s="52" t="str">
        <f t="shared" si="6"/>
        <v/>
      </c>
      <c r="U53" s="52"/>
      <c r="V53" t="str">
        <f t="shared" si="9"/>
        <v/>
      </c>
      <c r="W53" t="str">
        <f t="shared" si="2"/>
        <v/>
      </c>
      <c r="X53" s="74" t="str">
        <f t="shared" si="7"/>
        <v/>
      </c>
      <c r="Y53" s="75" t="str">
        <f t="shared" si="8"/>
        <v/>
      </c>
      <c r="Z53" t="str">
        <f t="shared" si="3"/>
        <v/>
      </c>
      <c r="AA53" t="str">
        <f t="shared" si="4"/>
        <v/>
      </c>
    </row>
    <row r="54" spans="2:27">
      <c r="B54" s="23">
        <v>46</v>
      </c>
      <c r="C54" s="24" t="str">
        <f t="shared" si="0"/>
        <v/>
      </c>
      <c r="D54" s="24"/>
      <c r="E54" s="23"/>
      <c r="F54" s="25"/>
      <c r="G54" s="23"/>
      <c r="H54" s="23"/>
      <c r="I54" s="23"/>
      <c r="J54" s="23"/>
      <c r="K54" s="72" t="str">
        <f t="shared" si="5"/>
        <v/>
      </c>
      <c r="L54" s="73"/>
      <c r="M54" s="47" t="str">
        <f>IF(J54="","",(K54/J54)/LOOKUP(RIGHT($D$2,3),定数!$A$6:$A$13,定数!$B$6:$B$13))</f>
        <v/>
      </c>
      <c r="N54" s="23"/>
      <c r="O54" s="25"/>
      <c r="P54" s="23"/>
      <c r="Q54" s="23"/>
      <c r="R54" s="51" t="str">
        <f>IF(P54="","",T54*M54*LOOKUP(RIGHT($D$2,3),定数!$A$6:$A$13,定数!$B$6:$B$13))</f>
        <v/>
      </c>
      <c r="S54" s="51"/>
      <c r="T54" s="52" t="str">
        <f t="shared" si="6"/>
        <v/>
      </c>
      <c r="U54" s="52"/>
      <c r="V54" t="str">
        <f t="shared" si="9"/>
        <v/>
      </c>
      <c r="W54" t="str">
        <f t="shared" si="2"/>
        <v/>
      </c>
      <c r="X54" s="74" t="str">
        <f t="shared" si="7"/>
        <v/>
      </c>
      <c r="Y54" s="75" t="str">
        <f t="shared" si="8"/>
        <v/>
      </c>
      <c r="Z54" t="str">
        <f t="shared" si="3"/>
        <v/>
      </c>
      <c r="AA54" t="str">
        <f t="shared" si="4"/>
        <v/>
      </c>
    </row>
    <row r="55" spans="2:27">
      <c r="B55" s="23">
        <v>47</v>
      </c>
      <c r="C55" s="24" t="str">
        <f t="shared" si="0"/>
        <v/>
      </c>
      <c r="D55" s="24"/>
      <c r="E55" s="23"/>
      <c r="F55" s="25"/>
      <c r="G55" s="23"/>
      <c r="H55" s="23"/>
      <c r="I55" s="23"/>
      <c r="J55" s="23"/>
      <c r="K55" s="72" t="str">
        <f t="shared" si="5"/>
        <v/>
      </c>
      <c r="L55" s="73"/>
      <c r="M55" s="47" t="str">
        <f>IF(J55="","",(K55/J55)/LOOKUP(RIGHT($D$2,3),定数!$A$6:$A$13,定数!$B$6:$B$13))</f>
        <v/>
      </c>
      <c r="N55" s="23"/>
      <c r="O55" s="25"/>
      <c r="P55" s="23"/>
      <c r="Q55" s="23"/>
      <c r="R55" s="51" t="str">
        <f>IF(P55="","",T55*M55*LOOKUP(RIGHT($D$2,3),定数!$A$6:$A$13,定数!$B$6:$B$13))</f>
        <v/>
      </c>
      <c r="S55" s="51"/>
      <c r="T55" s="52" t="str">
        <f t="shared" si="6"/>
        <v/>
      </c>
      <c r="U55" s="52"/>
      <c r="V55" t="str">
        <f t="shared" si="9"/>
        <v/>
      </c>
      <c r="W55" t="str">
        <f t="shared" si="2"/>
        <v/>
      </c>
      <c r="X55" s="74" t="str">
        <f t="shared" si="7"/>
        <v/>
      </c>
      <c r="Y55" s="75" t="str">
        <f t="shared" si="8"/>
        <v/>
      </c>
      <c r="Z55" t="str">
        <f t="shared" si="3"/>
        <v/>
      </c>
      <c r="AA55" t="str">
        <f t="shared" si="4"/>
        <v/>
      </c>
    </row>
    <row r="56" spans="2:27">
      <c r="B56" s="23">
        <v>48</v>
      </c>
      <c r="C56" s="24" t="str">
        <f t="shared" si="0"/>
        <v/>
      </c>
      <c r="D56" s="24"/>
      <c r="E56" s="23"/>
      <c r="F56" s="25"/>
      <c r="G56" s="23"/>
      <c r="H56" s="23"/>
      <c r="I56" s="23"/>
      <c r="J56" s="23"/>
      <c r="K56" s="72" t="str">
        <f t="shared" si="5"/>
        <v/>
      </c>
      <c r="L56" s="73"/>
      <c r="M56" s="47" t="str">
        <f>IF(J56="","",(K56/J56)/LOOKUP(RIGHT($D$2,3),定数!$A$6:$A$13,定数!$B$6:$B$13))</f>
        <v/>
      </c>
      <c r="N56" s="23"/>
      <c r="O56" s="25"/>
      <c r="P56" s="23"/>
      <c r="Q56" s="23"/>
      <c r="R56" s="51" t="str">
        <f>IF(P56="","",T56*M56*LOOKUP(RIGHT($D$2,3),定数!$A$6:$A$13,定数!$B$6:$B$13))</f>
        <v/>
      </c>
      <c r="S56" s="51"/>
      <c r="T56" s="52" t="str">
        <f t="shared" si="6"/>
        <v/>
      </c>
      <c r="U56" s="52"/>
      <c r="V56" t="str">
        <f t="shared" si="9"/>
        <v/>
      </c>
      <c r="W56" t="str">
        <f t="shared" si="2"/>
        <v/>
      </c>
      <c r="X56" s="74" t="str">
        <f t="shared" si="7"/>
        <v/>
      </c>
      <c r="Y56" s="75" t="str">
        <f t="shared" si="8"/>
        <v/>
      </c>
      <c r="Z56" t="str">
        <f t="shared" si="3"/>
        <v/>
      </c>
      <c r="AA56" t="str">
        <f t="shared" si="4"/>
        <v/>
      </c>
    </row>
    <row r="57" spans="2:27">
      <c r="B57" s="23">
        <v>49</v>
      </c>
      <c r="C57" s="24" t="str">
        <f t="shared" si="0"/>
        <v/>
      </c>
      <c r="D57" s="24"/>
      <c r="E57" s="23"/>
      <c r="F57" s="25"/>
      <c r="G57" s="23"/>
      <c r="H57" s="23"/>
      <c r="I57" s="23"/>
      <c r="J57" s="23"/>
      <c r="K57" s="72" t="str">
        <f t="shared" si="5"/>
        <v/>
      </c>
      <c r="L57" s="73"/>
      <c r="M57" s="47" t="str">
        <f>IF(J57="","",(K57/J57)/LOOKUP(RIGHT($D$2,3),定数!$A$6:$A$13,定数!$B$6:$B$13))</f>
        <v/>
      </c>
      <c r="N57" s="23"/>
      <c r="O57" s="25"/>
      <c r="P57" s="23"/>
      <c r="Q57" s="23"/>
      <c r="R57" s="51" t="str">
        <f>IF(P57="","",T57*M57*LOOKUP(RIGHT($D$2,3),定数!$A$6:$A$13,定数!$B$6:$B$13))</f>
        <v/>
      </c>
      <c r="S57" s="51"/>
      <c r="T57" s="52" t="str">
        <f t="shared" si="6"/>
        <v/>
      </c>
      <c r="U57" s="52"/>
      <c r="V57" t="str">
        <f t="shared" si="9"/>
        <v/>
      </c>
      <c r="W57" t="str">
        <f t="shared" si="2"/>
        <v/>
      </c>
      <c r="X57" s="74" t="str">
        <f t="shared" si="7"/>
        <v/>
      </c>
      <c r="Y57" s="75" t="str">
        <f t="shared" si="8"/>
        <v/>
      </c>
      <c r="Z57" t="str">
        <f t="shared" si="3"/>
        <v/>
      </c>
      <c r="AA57" t="str">
        <f t="shared" si="4"/>
        <v/>
      </c>
    </row>
    <row r="58" spans="2:27">
      <c r="B58" s="23">
        <v>50</v>
      </c>
      <c r="C58" s="24" t="str">
        <f t="shared" si="0"/>
        <v/>
      </c>
      <c r="D58" s="24"/>
      <c r="E58" s="23"/>
      <c r="F58" s="25"/>
      <c r="G58" s="23"/>
      <c r="H58" s="23"/>
      <c r="I58" s="23"/>
      <c r="J58" s="23"/>
      <c r="K58" s="72" t="str">
        <f t="shared" si="5"/>
        <v/>
      </c>
      <c r="L58" s="73"/>
      <c r="M58" s="47" t="str">
        <f>IF(J58="","",(K58/J58)/LOOKUP(RIGHT($D$2,3),定数!$A$6:$A$13,定数!$B$6:$B$13))</f>
        <v/>
      </c>
      <c r="N58" s="23"/>
      <c r="O58" s="25"/>
      <c r="P58" s="23"/>
      <c r="Q58" s="23"/>
      <c r="R58" s="51" t="str">
        <f>IF(P58="","",T58*M58*LOOKUP(RIGHT($D$2,3),定数!$A$6:$A$13,定数!$B$6:$B$13))</f>
        <v/>
      </c>
      <c r="S58" s="51"/>
      <c r="T58" s="52" t="str">
        <f t="shared" si="6"/>
        <v/>
      </c>
      <c r="U58" s="52"/>
      <c r="V58" t="str">
        <f t="shared" si="9"/>
        <v/>
      </c>
      <c r="W58" t="str">
        <f t="shared" si="2"/>
        <v/>
      </c>
      <c r="X58" s="74" t="str">
        <f t="shared" si="7"/>
        <v/>
      </c>
      <c r="Y58" s="75" t="str">
        <f t="shared" si="8"/>
        <v/>
      </c>
      <c r="Z58" t="str">
        <f t="shared" si="3"/>
        <v/>
      </c>
      <c r="AA58" t="str">
        <f t="shared" si="4"/>
        <v/>
      </c>
    </row>
    <row r="59" spans="2:27">
      <c r="B59" s="23">
        <v>51</v>
      </c>
      <c r="C59" s="24" t="str">
        <f t="shared" si="0"/>
        <v/>
      </c>
      <c r="D59" s="24"/>
      <c r="E59" s="23"/>
      <c r="F59" s="25"/>
      <c r="G59" s="23"/>
      <c r="H59" s="23"/>
      <c r="I59" s="23"/>
      <c r="J59" s="23"/>
      <c r="K59" s="72" t="str">
        <f t="shared" si="5"/>
        <v/>
      </c>
      <c r="L59" s="73"/>
      <c r="M59" s="47" t="str">
        <f>IF(J59="","",(K59/J59)/LOOKUP(RIGHT($D$2,3),定数!$A$6:$A$13,定数!$B$6:$B$13))</f>
        <v/>
      </c>
      <c r="N59" s="23"/>
      <c r="O59" s="25"/>
      <c r="P59" s="23"/>
      <c r="Q59" s="23"/>
      <c r="R59" s="51" t="str">
        <f>IF(P59="","",T59*M59*LOOKUP(RIGHT($D$2,3),定数!$A$6:$A$13,定数!$B$6:$B$13))</f>
        <v/>
      </c>
      <c r="S59" s="51"/>
      <c r="T59" s="52" t="str">
        <f t="shared" si="6"/>
        <v/>
      </c>
      <c r="U59" s="52"/>
      <c r="V59" t="str">
        <f t="shared" si="9"/>
        <v/>
      </c>
      <c r="W59" t="str">
        <f t="shared" si="2"/>
        <v/>
      </c>
      <c r="X59" s="74" t="str">
        <f t="shared" si="7"/>
        <v/>
      </c>
      <c r="Y59" s="75" t="str">
        <f t="shared" si="8"/>
        <v/>
      </c>
      <c r="Z59" t="str">
        <f t="shared" si="3"/>
        <v/>
      </c>
      <c r="AA59" t="str">
        <f t="shared" si="4"/>
        <v/>
      </c>
    </row>
    <row r="60" spans="2:27">
      <c r="B60" s="23">
        <v>52</v>
      </c>
      <c r="C60" s="24" t="str">
        <f t="shared" si="0"/>
        <v/>
      </c>
      <c r="D60" s="24"/>
      <c r="E60" s="23"/>
      <c r="F60" s="25"/>
      <c r="G60" s="23"/>
      <c r="H60" s="23"/>
      <c r="I60" s="23"/>
      <c r="J60" s="23"/>
      <c r="K60" s="72" t="str">
        <f t="shared" si="5"/>
        <v/>
      </c>
      <c r="L60" s="73"/>
      <c r="M60" s="47" t="str">
        <f>IF(J60="","",(K60/J60)/LOOKUP(RIGHT($D$2,3),定数!$A$6:$A$13,定数!$B$6:$B$13))</f>
        <v/>
      </c>
      <c r="N60" s="23"/>
      <c r="O60" s="25"/>
      <c r="P60" s="23"/>
      <c r="Q60" s="23"/>
      <c r="R60" s="51" t="str">
        <f>IF(P60="","",T60*M60*LOOKUP(RIGHT($D$2,3),定数!$A$6:$A$13,定数!$B$6:$B$13))</f>
        <v/>
      </c>
      <c r="S60" s="51"/>
      <c r="T60" s="52" t="str">
        <f t="shared" si="6"/>
        <v/>
      </c>
      <c r="U60" s="52"/>
      <c r="V60" t="str">
        <f t="shared" si="9"/>
        <v/>
      </c>
      <c r="W60" t="str">
        <f t="shared" si="2"/>
        <v/>
      </c>
      <c r="X60" s="74" t="str">
        <f t="shared" si="7"/>
        <v/>
      </c>
      <c r="Y60" s="75" t="str">
        <f t="shared" si="8"/>
        <v/>
      </c>
      <c r="Z60" t="str">
        <f t="shared" si="3"/>
        <v/>
      </c>
      <c r="AA60" t="str">
        <f t="shared" si="4"/>
        <v/>
      </c>
    </row>
    <row r="61" spans="2:27">
      <c r="B61" s="23">
        <v>53</v>
      </c>
      <c r="C61" s="24" t="str">
        <f t="shared" si="0"/>
        <v/>
      </c>
      <c r="D61" s="24"/>
      <c r="E61" s="23"/>
      <c r="F61" s="25"/>
      <c r="G61" s="23"/>
      <c r="H61" s="23"/>
      <c r="I61" s="23"/>
      <c r="J61" s="23"/>
      <c r="K61" s="72" t="str">
        <f t="shared" si="5"/>
        <v/>
      </c>
      <c r="L61" s="73"/>
      <c r="M61" s="47" t="str">
        <f>IF(J61="","",(K61/J61)/LOOKUP(RIGHT($D$2,3),定数!$A$6:$A$13,定数!$B$6:$B$13))</f>
        <v/>
      </c>
      <c r="N61" s="23"/>
      <c r="O61" s="25"/>
      <c r="P61" s="23"/>
      <c r="Q61" s="23"/>
      <c r="R61" s="51" t="str">
        <f>IF(P61="","",T61*M61*LOOKUP(RIGHT($D$2,3),定数!$A$6:$A$13,定数!$B$6:$B$13))</f>
        <v/>
      </c>
      <c r="S61" s="51"/>
      <c r="T61" s="52" t="str">
        <f t="shared" si="6"/>
        <v/>
      </c>
      <c r="U61" s="52"/>
      <c r="V61" t="str">
        <f t="shared" si="9"/>
        <v/>
      </c>
      <c r="W61" t="str">
        <f t="shared" si="2"/>
        <v/>
      </c>
      <c r="X61" s="74" t="str">
        <f t="shared" si="7"/>
        <v/>
      </c>
      <c r="Y61" s="75" t="str">
        <f t="shared" si="8"/>
        <v/>
      </c>
      <c r="Z61" t="str">
        <f t="shared" si="3"/>
        <v/>
      </c>
      <c r="AA61" t="str">
        <f t="shared" si="4"/>
        <v/>
      </c>
    </row>
    <row r="62" spans="2:27">
      <c r="B62" s="23">
        <v>54</v>
      </c>
      <c r="C62" s="24" t="str">
        <f t="shared" si="0"/>
        <v/>
      </c>
      <c r="D62" s="24"/>
      <c r="E62" s="23"/>
      <c r="F62" s="25"/>
      <c r="G62" s="23"/>
      <c r="H62" s="23"/>
      <c r="I62" s="23"/>
      <c r="J62" s="23"/>
      <c r="K62" s="72" t="str">
        <f t="shared" si="5"/>
        <v/>
      </c>
      <c r="L62" s="73"/>
      <c r="M62" s="47" t="str">
        <f>IF(J62="","",(K62/J62)/LOOKUP(RIGHT($D$2,3),定数!$A$6:$A$13,定数!$B$6:$B$13))</f>
        <v/>
      </c>
      <c r="N62" s="23"/>
      <c r="O62" s="25"/>
      <c r="P62" s="23"/>
      <c r="Q62" s="23"/>
      <c r="R62" s="51" t="str">
        <f>IF(P62="","",T62*M62*LOOKUP(RIGHT($D$2,3),定数!$A$6:$A$13,定数!$B$6:$B$13))</f>
        <v/>
      </c>
      <c r="S62" s="51"/>
      <c r="T62" s="52" t="str">
        <f t="shared" si="6"/>
        <v/>
      </c>
      <c r="U62" s="52"/>
      <c r="V62" t="str">
        <f t="shared" si="9"/>
        <v/>
      </c>
      <c r="W62" t="str">
        <f t="shared" si="2"/>
        <v/>
      </c>
      <c r="X62" s="74" t="str">
        <f t="shared" si="7"/>
        <v/>
      </c>
      <c r="Y62" s="75" t="str">
        <f t="shared" si="8"/>
        <v/>
      </c>
      <c r="Z62" t="str">
        <f t="shared" si="3"/>
        <v/>
      </c>
      <c r="AA62" t="str">
        <f t="shared" si="4"/>
        <v/>
      </c>
    </row>
    <row r="63" spans="2:27">
      <c r="B63" s="23">
        <v>55</v>
      </c>
      <c r="C63" s="24" t="str">
        <f t="shared" si="0"/>
        <v/>
      </c>
      <c r="D63" s="24"/>
      <c r="E63" s="23"/>
      <c r="F63" s="25"/>
      <c r="G63" s="23"/>
      <c r="H63" s="23"/>
      <c r="I63" s="23"/>
      <c r="J63" s="23"/>
      <c r="K63" s="72" t="str">
        <f t="shared" si="5"/>
        <v/>
      </c>
      <c r="L63" s="73"/>
      <c r="M63" s="47" t="str">
        <f>IF(J63="","",(K63/J63)/LOOKUP(RIGHT($D$2,3),定数!$A$6:$A$13,定数!$B$6:$B$13))</f>
        <v/>
      </c>
      <c r="N63" s="23"/>
      <c r="O63" s="25"/>
      <c r="P63" s="23"/>
      <c r="Q63" s="23"/>
      <c r="R63" s="51" t="str">
        <f>IF(P63="","",T63*M63*LOOKUP(RIGHT($D$2,3),定数!$A$6:$A$13,定数!$B$6:$B$13))</f>
        <v/>
      </c>
      <c r="S63" s="51"/>
      <c r="T63" s="52" t="str">
        <f t="shared" si="6"/>
        <v/>
      </c>
      <c r="U63" s="52"/>
      <c r="V63" t="str">
        <f t="shared" si="9"/>
        <v/>
      </c>
      <c r="W63" t="str">
        <f t="shared" si="2"/>
        <v/>
      </c>
      <c r="X63" s="74" t="str">
        <f t="shared" si="7"/>
        <v/>
      </c>
      <c r="Y63" s="75" t="str">
        <f t="shared" si="8"/>
        <v/>
      </c>
      <c r="Z63" t="str">
        <f t="shared" si="3"/>
        <v/>
      </c>
      <c r="AA63" t="str">
        <f t="shared" si="4"/>
        <v/>
      </c>
    </row>
    <row r="64" spans="2:27">
      <c r="B64" s="23">
        <v>56</v>
      </c>
      <c r="C64" s="24" t="str">
        <f t="shared" si="0"/>
        <v/>
      </c>
      <c r="D64" s="24"/>
      <c r="E64" s="23"/>
      <c r="F64" s="25"/>
      <c r="G64" s="23"/>
      <c r="H64" s="23"/>
      <c r="I64" s="23"/>
      <c r="J64" s="23"/>
      <c r="K64" s="72" t="str">
        <f t="shared" si="5"/>
        <v/>
      </c>
      <c r="L64" s="73"/>
      <c r="M64" s="47" t="str">
        <f>IF(J64="","",(K64/J64)/LOOKUP(RIGHT($D$2,3),定数!$A$6:$A$13,定数!$B$6:$B$13))</f>
        <v/>
      </c>
      <c r="N64" s="23"/>
      <c r="O64" s="25"/>
      <c r="P64" s="23"/>
      <c r="Q64" s="23"/>
      <c r="R64" s="51" t="str">
        <f>IF(P64="","",T64*M64*LOOKUP(RIGHT($D$2,3),定数!$A$6:$A$13,定数!$B$6:$B$13))</f>
        <v/>
      </c>
      <c r="S64" s="51"/>
      <c r="T64" s="52" t="str">
        <f t="shared" si="6"/>
        <v/>
      </c>
      <c r="U64" s="52"/>
      <c r="V64" t="str">
        <f t="shared" si="9"/>
        <v/>
      </c>
      <c r="W64" t="str">
        <f t="shared" si="2"/>
        <v/>
      </c>
      <c r="X64" s="74" t="str">
        <f t="shared" si="7"/>
        <v/>
      </c>
      <c r="Y64" s="75" t="str">
        <f t="shared" si="8"/>
        <v/>
      </c>
      <c r="Z64" t="str">
        <f t="shared" si="3"/>
        <v/>
      </c>
      <c r="AA64" t="str">
        <f t="shared" si="4"/>
        <v/>
      </c>
    </row>
    <row r="65" spans="2:27">
      <c r="B65" s="23">
        <v>57</v>
      </c>
      <c r="C65" s="24" t="str">
        <f t="shared" si="0"/>
        <v/>
      </c>
      <c r="D65" s="24"/>
      <c r="E65" s="23"/>
      <c r="F65" s="25"/>
      <c r="G65" s="23"/>
      <c r="H65" s="23"/>
      <c r="I65" s="23"/>
      <c r="J65" s="23"/>
      <c r="K65" s="72" t="str">
        <f t="shared" si="5"/>
        <v/>
      </c>
      <c r="L65" s="73"/>
      <c r="M65" s="47" t="str">
        <f>IF(J65="","",(K65/J65)/LOOKUP(RIGHT($D$2,3),定数!$A$6:$A$13,定数!$B$6:$B$13))</f>
        <v/>
      </c>
      <c r="N65" s="23"/>
      <c r="O65" s="25"/>
      <c r="P65" s="23"/>
      <c r="Q65" s="23"/>
      <c r="R65" s="51" t="str">
        <f>IF(P65="","",T65*M65*LOOKUP(RIGHT($D$2,3),定数!$A$6:$A$13,定数!$B$6:$B$13))</f>
        <v/>
      </c>
      <c r="S65" s="51"/>
      <c r="T65" s="52" t="str">
        <f t="shared" si="6"/>
        <v/>
      </c>
      <c r="U65" s="52"/>
      <c r="V65" t="str">
        <f t="shared" si="9"/>
        <v/>
      </c>
      <c r="W65" t="str">
        <f t="shared" si="2"/>
        <v/>
      </c>
      <c r="X65" s="74" t="str">
        <f t="shared" si="7"/>
        <v/>
      </c>
      <c r="Y65" s="75" t="str">
        <f t="shared" si="8"/>
        <v/>
      </c>
      <c r="Z65" t="str">
        <f t="shared" si="3"/>
        <v/>
      </c>
      <c r="AA65" t="str">
        <f t="shared" si="4"/>
        <v/>
      </c>
    </row>
    <row r="66" spans="2:27">
      <c r="B66" s="23">
        <v>58</v>
      </c>
      <c r="C66" s="24" t="str">
        <f t="shared" si="0"/>
        <v/>
      </c>
      <c r="D66" s="24"/>
      <c r="E66" s="23"/>
      <c r="F66" s="25"/>
      <c r="G66" s="23"/>
      <c r="H66" s="23"/>
      <c r="I66" s="23"/>
      <c r="J66" s="23"/>
      <c r="K66" s="72" t="str">
        <f t="shared" si="5"/>
        <v/>
      </c>
      <c r="L66" s="73"/>
      <c r="M66" s="47" t="str">
        <f>IF(J66="","",(K66/J66)/LOOKUP(RIGHT($D$2,3),定数!$A$6:$A$13,定数!$B$6:$B$13))</f>
        <v/>
      </c>
      <c r="N66" s="23"/>
      <c r="O66" s="25"/>
      <c r="P66" s="23"/>
      <c r="Q66" s="23"/>
      <c r="R66" s="51" t="str">
        <f>IF(P66="","",T66*M66*LOOKUP(RIGHT($D$2,3),定数!$A$6:$A$13,定数!$B$6:$B$13))</f>
        <v/>
      </c>
      <c r="S66" s="51"/>
      <c r="T66" s="52" t="str">
        <f t="shared" si="6"/>
        <v/>
      </c>
      <c r="U66" s="52"/>
      <c r="V66" t="str">
        <f t="shared" si="9"/>
        <v/>
      </c>
      <c r="W66" t="str">
        <f t="shared" si="2"/>
        <v/>
      </c>
      <c r="X66" s="74" t="str">
        <f t="shared" si="7"/>
        <v/>
      </c>
      <c r="Y66" s="75" t="str">
        <f t="shared" si="8"/>
        <v/>
      </c>
      <c r="Z66" t="str">
        <f t="shared" si="3"/>
        <v/>
      </c>
      <c r="AA66" t="str">
        <f t="shared" si="4"/>
        <v/>
      </c>
    </row>
    <row r="67" spans="2:27">
      <c r="B67" s="23">
        <v>59</v>
      </c>
      <c r="C67" s="24" t="str">
        <f t="shared" si="0"/>
        <v/>
      </c>
      <c r="D67" s="24"/>
      <c r="E67" s="23"/>
      <c r="F67" s="25"/>
      <c r="G67" s="23"/>
      <c r="H67" s="23"/>
      <c r="I67" s="23"/>
      <c r="J67" s="23"/>
      <c r="K67" s="72" t="str">
        <f t="shared" si="5"/>
        <v/>
      </c>
      <c r="L67" s="73"/>
      <c r="M67" s="47" t="str">
        <f>IF(J67="","",(K67/J67)/LOOKUP(RIGHT($D$2,3),定数!$A$6:$A$13,定数!$B$6:$B$13))</f>
        <v/>
      </c>
      <c r="N67" s="23"/>
      <c r="O67" s="25"/>
      <c r="P67" s="23"/>
      <c r="Q67" s="23"/>
      <c r="R67" s="51" t="str">
        <f>IF(P67="","",T67*M67*LOOKUP(RIGHT($D$2,3),定数!$A$6:$A$13,定数!$B$6:$B$13))</f>
        <v/>
      </c>
      <c r="S67" s="51"/>
      <c r="T67" s="52" t="str">
        <f t="shared" si="6"/>
        <v/>
      </c>
      <c r="U67" s="52"/>
      <c r="V67" t="str">
        <f t="shared" si="9"/>
        <v/>
      </c>
      <c r="W67" t="str">
        <f t="shared" si="2"/>
        <v/>
      </c>
      <c r="X67" s="74" t="str">
        <f t="shared" si="7"/>
        <v/>
      </c>
      <c r="Y67" s="75" t="str">
        <f t="shared" si="8"/>
        <v/>
      </c>
      <c r="Z67" t="str">
        <f t="shared" si="3"/>
        <v/>
      </c>
      <c r="AA67" t="str">
        <f t="shared" si="4"/>
        <v/>
      </c>
    </row>
    <row r="68" spans="2:27">
      <c r="B68" s="23">
        <v>60</v>
      </c>
      <c r="C68" s="24" t="str">
        <f t="shared" si="0"/>
        <v/>
      </c>
      <c r="D68" s="24"/>
      <c r="E68" s="23"/>
      <c r="F68" s="25"/>
      <c r="G68" s="23"/>
      <c r="H68" s="23"/>
      <c r="I68" s="23"/>
      <c r="J68" s="23"/>
      <c r="K68" s="72" t="str">
        <f t="shared" si="5"/>
        <v/>
      </c>
      <c r="L68" s="73"/>
      <c r="M68" s="47" t="str">
        <f>IF(J68="","",(K68/J68)/LOOKUP(RIGHT($D$2,3),定数!$A$6:$A$13,定数!$B$6:$B$13))</f>
        <v/>
      </c>
      <c r="N68" s="23"/>
      <c r="O68" s="25"/>
      <c r="P68" s="23"/>
      <c r="Q68" s="23"/>
      <c r="R68" s="51" t="str">
        <f>IF(P68="","",T68*M68*LOOKUP(RIGHT($D$2,3),定数!$A$6:$A$13,定数!$B$6:$B$13))</f>
        <v/>
      </c>
      <c r="S68" s="51"/>
      <c r="T68" s="52" t="str">
        <f t="shared" si="6"/>
        <v/>
      </c>
      <c r="U68" s="52"/>
      <c r="V68" t="str">
        <f t="shared" si="9"/>
        <v/>
      </c>
      <c r="W68" t="str">
        <f t="shared" si="2"/>
        <v/>
      </c>
      <c r="X68" s="74" t="str">
        <f t="shared" si="7"/>
        <v/>
      </c>
      <c r="Y68" s="75" t="str">
        <f t="shared" si="8"/>
        <v/>
      </c>
      <c r="Z68" t="str">
        <f t="shared" si="3"/>
        <v/>
      </c>
      <c r="AA68" t="str">
        <f t="shared" si="4"/>
        <v/>
      </c>
    </row>
    <row r="69" spans="2:27">
      <c r="B69" s="23">
        <v>61</v>
      </c>
      <c r="C69" s="24" t="str">
        <f t="shared" si="0"/>
        <v/>
      </c>
      <c r="D69" s="24"/>
      <c r="E69" s="23"/>
      <c r="F69" s="25"/>
      <c r="G69" s="23"/>
      <c r="H69" s="23"/>
      <c r="I69" s="23"/>
      <c r="J69" s="23"/>
      <c r="K69" s="72" t="str">
        <f t="shared" si="5"/>
        <v/>
      </c>
      <c r="L69" s="73"/>
      <c r="M69" s="47" t="str">
        <f>IF(J69="","",(K69/J69)/LOOKUP(RIGHT($D$2,3),定数!$A$6:$A$13,定数!$B$6:$B$13))</f>
        <v/>
      </c>
      <c r="N69" s="23"/>
      <c r="O69" s="25"/>
      <c r="P69" s="23"/>
      <c r="Q69" s="23"/>
      <c r="R69" s="51" t="str">
        <f>IF(P69="","",T69*M69*LOOKUP(RIGHT($D$2,3),定数!$A$6:$A$13,定数!$B$6:$B$13))</f>
        <v/>
      </c>
      <c r="S69" s="51"/>
      <c r="T69" s="52" t="str">
        <f t="shared" si="6"/>
        <v/>
      </c>
      <c r="U69" s="52"/>
      <c r="V69" t="str">
        <f t="shared" si="9"/>
        <v/>
      </c>
      <c r="W69" t="str">
        <f t="shared" si="2"/>
        <v/>
      </c>
      <c r="X69" s="74" t="str">
        <f t="shared" si="7"/>
        <v/>
      </c>
      <c r="Y69" s="75" t="str">
        <f t="shared" si="8"/>
        <v/>
      </c>
      <c r="Z69" t="str">
        <f t="shared" si="3"/>
        <v/>
      </c>
      <c r="AA69" t="str">
        <f t="shared" si="4"/>
        <v/>
      </c>
    </row>
    <row r="70" spans="2:27">
      <c r="B70" s="23">
        <v>62</v>
      </c>
      <c r="C70" s="24" t="str">
        <f t="shared" si="0"/>
        <v/>
      </c>
      <c r="D70" s="24"/>
      <c r="E70" s="23"/>
      <c r="F70" s="25"/>
      <c r="G70" s="23"/>
      <c r="H70" s="23"/>
      <c r="I70" s="23"/>
      <c r="J70" s="23"/>
      <c r="K70" s="72" t="str">
        <f t="shared" si="5"/>
        <v/>
      </c>
      <c r="L70" s="73"/>
      <c r="M70" s="47" t="str">
        <f>IF(J70="","",(K70/J70)/LOOKUP(RIGHT($D$2,3),定数!$A$6:$A$13,定数!$B$6:$B$13))</f>
        <v/>
      </c>
      <c r="N70" s="23"/>
      <c r="O70" s="25"/>
      <c r="P70" s="23"/>
      <c r="Q70" s="23"/>
      <c r="R70" s="51" t="str">
        <f>IF(P70="","",T70*M70*LOOKUP(RIGHT($D$2,3),定数!$A$6:$A$13,定数!$B$6:$B$13))</f>
        <v/>
      </c>
      <c r="S70" s="51"/>
      <c r="T70" s="52" t="str">
        <f t="shared" si="6"/>
        <v/>
      </c>
      <c r="U70" s="52"/>
      <c r="V70" t="str">
        <f t="shared" si="9"/>
        <v/>
      </c>
      <c r="W70" t="str">
        <f t="shared" si="2"/>
        <v/>
      </c>
      <c r="X70" s="74" t="str">
        <f t="shared" si="7"/>
        <v/>
      </c>
      <c r="Y70" s="75" t="str">
        <f t="shared" si="8"/>
        <v/>
      </c>
      <c r="Z70" t="str">
        <f t="shared" si="3"/>
        <v/>
      </c>
      <c r="AA70" t="str">
        <f t="shared" si="4"/>
        <v/>
      </c>
    </row>
    <row r="71" spans="2:27">
      <c r="B71" s="23">
        <v>63</v>
      </c>
      <c r="C71" s="24" t="str">
        <f t="shared" si="0"/>
        <v/>
      </c>
      <c r="D71" s="24"/>
      <c r="E71" s="23"/>
      <c r="F71" s="25"/>
      <c r="G71" s="23"/>
      <c r="H71" s="23"/>
      <c r="I71" s="23"/>
      <c r="J71" s="23"/>
      <c r="K71" s="72" t="str">
        <f t="shared" si="5"/>
        <v/>
      </c>
      <c r="L71" s="73"/>
      <c r="M71" s="47" t="str">
        <f>IF(J71="","",(K71/J71)/LOOKUP(RIGHT($D$2,3),定数!$A$6:$A$13,定数!$B$6:$B$13))</f>
        <v/>
      </c>
      <c r="N71" s="23"/>
      <c r="O71" s="25"/>
      <c r="P71" s="23"/>
      <c r="Q71" s="23"/>
      <c r="R71" s="51" t="str">
        <f>IF(P71="","",T71*M71*LOOKUP(RIGHT($D$2,3),定数!$A$6:$A$13,定数!$B$6:$B$13))</f>
        <v/>
      </c>
      <c r="S71" s="51"/>
      <c r="T71" s="52" t="str">
        <f t="shared" si="6"/>
        <v/>
      </c>
      <c r="U71" s="52"/>
      <c r="V71" t="str">
        <f t="shared" si="9"/>
        <v/>
      </c>
      <c r="W71" t="str">
        <f t="shared" si="2"/>
        <v/>
      </c>
      <c r="X71" s="74" t="str">
        <f t="shared" si="7"/>
        <v/>
      </c>
      <c r="Y71" s="75" t="str">
        <f t="shared" si="8"/>
        <v/>
      </c>
      <c r="Z71" t="str">
        <f t="shared" si="3"/>
        <v/>
      </c>
      <c r="AA71" t="str">
        <f t="shared" si="4"/>
        <v/>
      </c>
    </row>
    <row r="72" spans="2:27">
      <c r="B72" s="23">
        <v>64</v>
      </c>
      <c r="C72" s="24" t="str">
        <f t="shared" si="0"/>
        <v/>
      </c>
      <c r="D72" s="24"/>
      <c r="E72" s="23"/>
      <c r="F72" s="25"/>
      <c r="G72" s="23"/>
      <c r="H72" s="23"/>
      <c r="I72" s="23"/>
      <c r="J72" s="23"/>
      <c r="K72" s="72" t="str">
        <f t="shared" si="5"/>
        <v/>
      </c>
      <c r="L72" s="73"/>
      <c r="M72" s="47" t="str">
        <f>IF(J72="","",(K72/J72)/LOOKUP(RIGHT($D$2,3),定数!$A$6:$A$13,定数!$B$6:$B$13))</f>
        <v/>
      </c>
      <c r="N72" s="23"/>
      <c r="O72" s="25"/>
      <c r="P72" s="23"/>
      <c r="Q72" s="23"/>
      <c r="R72" s="51" t="str">
        <f>IF(P72="","",T72*M72*LOOKUP(RIGHT($D$2,3),定数!$A$6:$A$13,定数!$B$6:$B$13))</f>
        <v/>
      </c>
      <c r="S72" s="51"/>
      <c r="T72" s="52" t="str">
        <f t="shared" si="6"/>
        <v/>
      </c>
      <c r="U72" s="52"/>
      <c r="V72" t="str">
        <f t="shared" si="9"/>
        <v/>
      </c>
      <c r="W72" t="str">
        <f t="shared" si="2"/>
        <v/>
      </c>
      <c r="X72" s="74" t="str">
        <f t="shared" si="7"/>
        <v/>
      </c>
      <c r="Y72" s="75" t="str">
        <f t="shared" si="8"/>
        <v/>
      </c>
      <c r="Z72" t="str">
        <f t="shared" si="3"/>
        <v/>
      </c>
      <c r="AA72" t="str">
        <f t="shared" si="4"/>
        <v/>
      </c>
    </row>
    <row r="73" spans="2:27">
      <c r="B73" s="23">
        <v>65</v>
      </c>
      <c r="C73" s="24" t="str">
        <f t="shared" si="0"/>
        <v/>
      </c>
      <c r="D73" s="24"/>
      <c r="E73" s="23"/>
      <c r="F73" s="25"/>
      <c r="G73" s="23"/>
      <c r="H73" s="23"/>
      <c r="I73" s="23"/>
      <c r="J73" s="23"/>
      <c r="K73" s="72" t="str">
        <f t="shared" si="5"/>
        <v/>
      </c>
      <c r="L73" s="73"/>
      <c r="M73" s="47" t="str">
        <f>IF(J73="","",(K73/J73)/LOOKUP(RIGHT($D$2,3),定数!$A$6:$A$13,定数!$B$6:$B$13))</f>
        <v/>
      </c>
      <c r="N73" s="23"/>
      <c r="O73" s="25"/>
      <c r="P73" s="23"/>
      <c r="Q73" s="23"/>
      <c r="R73" s="51" t="str">
        <f>IF(P73="","",T73*M73*LOOKUP(RIGHT($D$2,3),定数!$A$6:$A$13,定数!$B$6:$B$13))</f>
        <v/>
      </c>
      <c r="S73" s="51"/>
      <c r="T73" s="52" t="str">
        <f t="shared" si="6"/>
        <v/>
      </c>
      <c r="U73" s="52"/>
      <c r="V73" t="str">
        <f t="shared" si="9"/>
        <v/>
      </c>
      <c r="W73" t="str">
        <f t="shared" si="2"/>
        <v/>
      </c>
      <c r="X73" s="74" t="str">
        <f t="shared" si="7"/>
        <v/>
      </c>
      <c r="Y73" s="75" t="str">
        <f t="shared" si="8"/>
        <v/>
      </c>
      <c r="Z73" t="str">
        <f t="shared" si="3"/>
        <v/>
      </c>
      <c r="AA73" t="str">
        <f t="shared" si="4"/>
        <v/>
      </c>
    </row>
    <row r="74" spans="2:27">
      <c r="B74" s="23">
        <v>66</v>
      </c>
      <c r="C74" s="24" t="str">
        <f t="shared" ref="C74:C108" si="10">IF(R73="","",C73+R73)</f>
        <v/>
      </c>
      <c r="D74" s="24"/>
      <c r="E74" s="23"/>
      <c r="F74" s="25"/>
      <c r="G74" s="23"/>
      <c r="H74" s="23"/>
      <c r="I74" s="23"/>
      <c r="J74" s="23"/>
      <c r="K74" s="72" t="str">
        <f t="shared" si="5"/>
        <v/>
      </c>
      <c r="L74" s="73"/>
      <c r="M74" s="47" t="str">
        <f>IF(J74="","",(K74/J74)/LOOKUP(RIGHT($D$2,3),定数!$A$6:$A$13,定数!$B$6:$B$13))</f>
        <v/>
      </c>
      <c r="N74" s="23"/>
      <c r="O74" s="25"/>
      <c r="P74" s="23"/>
      <c r="Q74" s="23"/>
      <c r="R74" s="51" t="str">
        <f>IF(P74="","",T74*M74*LOOKUP(RIGHT($D$2,3),定数!$A$6:$A$13,定数!$B$6:$B$13))</f>
        <v/>
      </c>
      <c r="S74" s="51"/>
      <c r="T74" s="52" t="str">
        <f t="shared" si="6"/>
        <v/>
      </c>
      <c r="U74" s="52"/>
      <c r="V74" t="str">
        <f t="shared" si="9"/>
        <v/>
      </c>
      <c r="W74" t="str">
        <f t="shared" si="9"/>
        <v/>
      </c>
      <c r="X74" s="74" t="str">
        <f t="shared" si="7"/>
        <v/>
      </c>
      <c r="Y74" s="75" t="str">
        <f t="shared" si="8"/>
        <v/>
      </c>
      <c r="Z74" t="str">
        <f t="shared" ref="Z74:Z108" si="11">IF(R74&gt;0,R74,"")</f>
        <v/>
      </c>
      <c r="AA74" t="str">
        <f t="shared" ref="AA74:AA108" si="12">IF(R74&lt;0,R74,"")</f>
        <v/>
      </c>
    </row>
    <row r="75" spans="2:27">
      <c r="B75" s="23">
        <v>67</v>
      </c>
      <c r="C75" s="24" t="str">
        <f t="shared" si="10"/>
        <v/>
      </c>
      <c r="D75" s="24"/>
      <c r="E75" s="23"/>
      <c r="F75" s="25"/>
      <c r="G75" s="23"/>
      <c r="H75" s="23"/>
      <c r="I75" s="23"/>
      <c r="J75" s="23"/>
      <c r="K75" s="72" t="str">
        <f t="shared" ref="K75:K108" si="13">IF(J75="","",C75*0.03)</f>
        <v/>
      </c>
      <c r="L75" s="73"/>
      <c r="M75" s="47" t="str">
        <f>IF(J75="","",(K75/J75)/LOOKUP(RIGHT($D$2,3),定数!$A$6:$A$13,定数!$B$6:$B$13))</f>
        <v/>
      </c>
      <c r="N75" s="23"/>
      <c r="O75" s="25"/>
      <c r="P75" s="23"/>
      <c r="Q75" s="23"/>
      <c r="R75" s="51" t="str">
        <f>IF(P75="","",T75*M75*LOOKUP(RIGHT($D$2,3),定数!$A$6:$A$13,定数!$B$6:$B$13))</f>
        <v/>
      </c>
      <c r="S75" s="51"/>
      <c r="T75" s="52" t="str">
        <f t="shared" si="6"/>
        <v/>
      </c>
      <c r="U75" s="52"/>
      <c r="V75" t="str">
        <f t="shared" ref="V75:W90" si="14">IF(S75&lt;&gt;"",IF(S75&lt;0,1+V74,0),"")</f>
        <v/>
      </c>
      <c r="W75" t="str">
        <f t="shared" si="14"/>
        <v/>
      </c>
      <c r="X75" s="74" t="str">
        <f t="shared" si="7"/>
        <v/>
      </c>
      <c r="Y75" s="75" t="str">
        <f t="shared" si="8"/>
        <v/>
      </c>
      <c r="Z75" t="str">
        <f t="shared" si="11"/>
        <v/>
      </c>
      <c r="AA75" t="str">
        <f t="shared" si="12"/>
        <v/>
      </c>
    </row>
    <row r="76" spans="2:27">
      <c r="B76" s="23">
        <v>68</v>
      </c>
      <c r="C76" s="24" t="str">
        <f t="shared" si="10"/>
        <v/>
      </c>
      <c r="D76" s="24"/>
      <c r="E76" s="23"/>
      <c r="F76" s="25"/>
      <c r="G76" s="23"/>
      <c r="H76" s="23"/>
      <c r="I76" s="23"/>
      <c r="J76" s="23"/>
      <c r="K76" s="72" t="str">
        <f t="shared" si="13"/>
        <v/>
      </c>
      <c r="L76" s="73"/>
      <c r="M76" s="47" t="str">
        <f>IF(J76="","",(K76/J76)/LOOKUP(RIGHT($D$2,3),定数!$A$6:$A$13,定数!$B$6:$B$13))</f>
        <v/>
      </c>
      <c r="N76" s="23"/>
      <c r="O76" s="25"/>
      <c r="P76" s="23"/>
      <c r="Q76" s="23"/>
      <c r="R76" s="51" t="str">
        <f>IF(P76="","",T76*M76*LOOKUP(RIGHT($D$2,3),定数!$A$6:$A$13,定数!$B$6:$B$13))</f>
        <v/>
      </c>
      <c r="S76" s="51"/>
      <c r="T76" s="52" t="str">
        <f t="shared" ref="T76:T108" si="15">IF(P76="","",IF(G76="買",(P76-H76),(H76-P76))*IF(RIGHT($D$2,3)="JPY",100,10000))</f>
        <v/>
      </c>
      <c r="U76" s="52"/>
      <c r="V76" t="str">
        <f t="shared" si="14"/>
        <v/>
      </c>
      <c r="W76" t="str">
        <f t="shared" si="14"/>
        <v/>
      </c>
      <c r="X76" s="74" t="str">
        <f t="shared" ref="X76:X108" si="16">IF(C76&lt;&gt;"",MAX(X75,C76),"")</f>
        <v/>
      </c>
      <c r="Y76" s="75" t="str">
        <f t="shared" ref="Y76:Y108" si="17">IF(X76&lt;&gt;"",1-(C76/X76),"")</f>
        <v/>
      </c>
      <c r="Z76" t="str">
        <f t="shared" si="11"/>
        <v/>
      </c>
      <c r="AA76" t="str">
        <f t="shared" si="12"/>
        <v/>
      </c>
    </row>
    <row r="77" spans="2:27">
      <c r="B77" s="23">
        <v>69</v>
      </c>
      <c r="C77" s="24" t="str">
        <f t="shared" si="10"/>
        <v/>
      </c>
      <c r="D77" s="24"/>
      <c r="E77" s="23"/>
      <c r="F77" s="25"/>
      <c r="G77" s="23"/>
      <c r="H77" s="23"/>
      <c r="I77" s="23"/>
      <c r="J77" s="23"/>
      <c r="K77" s="72" t="str">
        <f t="shared" si="13"/>
        <v/>
      </c>
      <c r="L77" s="73"/>
      <c r="M77" s="47" t="str">
        <f>IF(J77="","",(K77/J77)/LOOKUP(RIGHT($D$2,3),定数!$A$6:$A$13,定数!$B$6:$B$13))</f>
        <v/>
      </c>
      <c r="N77" s="23"/>
      <c r="O77" s="25"/>
      <c r="P77" s="23"/>
      <c r="Q77" s="23"/>
      <c r="R77" s="51" t="str">
        <f>IF(P77="","",T77*M77*LOOKUP(RIGHT($D$2,3),定数!$A$6:$A$13,定数!$B$6:$B$13))</f>
        <v/>
      </c>
      <c r="S77" s="51"/>
      <c r="T77" s="52" t="str">
        <f t="shared" si="15"/>
        <v/>
      </c>
      <c r="U77" s="52"/>
      <c r="V77" t="str">
        <f t="shared" si="14"/>
        <v/>
      </c>
      <c r="W77" t="str">
        <f t="shared" si="14"/>
        <v/>
      </c>
      <c r="X77" s="74" t="str">
        <f t="shared" si="16"/>
        <v/>
      </c>
      <c r="Y77" s="75" t="str">
        <f t="shared" si="17"/>
        <v/>
      </c>
      <c r="Z77" t="str">
        <f t="shared" si="11"/>
        <v/>
      </c>
      <c r="AA77" t="str">
        <f t="shared" si="12"/>
        <v/>
      </c>
    </row>
    <row r="78" spans="2:27">
      <c r="B78" s="23">
        <v>70</v>
      </c>
      <c r="C78" s="24" t="str">
        <f t="shared" si="10"/>
        <v/>
      </c>
      <c r="D78" s="24"/>
      <c r="E78" s="23"/>
      <c r="F78" s="25"/>
      <c r="G78" s="23"/>
      <c r="H78" s="23"/>
      <c r="I78" s="23"/>
      <c r="J78" s="23"/>
      <c r="K78" s="72" t="str">
        <f t="shared" si="13"/>
        <v/>
      </c>
      <c r="L78" s="73"/>
      <c r="M78" s="47" t="str">
        <f>IF(J78="","",(K78/J78)/LOOKUP(RIGHT($D$2,3),定数!$A$6:$A$13,定数!$B$6:$B$13))</f>
        <v/>
      </c>
      <c r="N78" s="23"/>
      <c r="O78" s="25"/>
      <c r="P78" s="23"/>
      <c r="Q78" s="23"/>
      <c r="R78" s="51" t="str">
        <f>IF(P78="","",T78*M78*LOOKUP(RIGHT($D$2,3),定数!$A$6:$A$13,定数!$B$6:$B$13))</f>
        <v/>
      </c>
      <c r="S78" s="51"/>
      <c r="T78" s="52" t="str">
        <f t="shared" si="15"/>
        <v/>
      </c>
      <c r="U78" s="52"/>
      <c r="V78" t="str">
        <f t="shared" si="14"/>
        <v/>
      </c>
      <c r="W78" t="str">
        <f t="shared" si="14"/>
        <v/>
      </c>
      <c r="X78" s="74" t="str">
        <f t="shared" si="16"/>
        <v/>
      </c>
      <c r="Y78" s="75" t="str">
        <f t="shared" si="17"/>
        <v/>
      </c>
      <c r="Z78" t="str">
        <f t="shared" si="11"/>
        <v/>
      </c>
      <c r="AA78" t="str">
        <f t="shared" si="12"/>
        <v/>
      </c>
    </row>
    <row r="79" spans="2:27">
      <c r="B79" s="23">
        <v>71</v>
      </c>
      <c r="C79" s="24" t="str">
        <f t="shared" si="10"/>
        <v/>
      </c>
      <c r="D79" s="24"/>
      <c r="E79" s="23"/>
      <c r="F79" s="25"/>
      <c r="G79" s="23"/>
      <c r="H79" s="23"/>
      <c r="I79" s="23"/>
      <c r="J79" s="23"/>
      <c r="K79" s="72" t="str">
        <f t="shared" si="13"/>
        <v/>
      </c>
      <c r="L79" s="73"/>
      <c r="M79" s="47" t="str">
        <f>IF(J79="","",(K79/J79)/LOOKUP(RIGHT($D$2,3),定数!$A$6:$A$13,定数!$B$6:$B$13))</f>
        <v/>
      </c>
      <c r="N79" s="23"/>
      <c r="O79" s="25"/>
      <c r="P79" s="23"/>
      <c r="Q79" s="23"/>
      <c r="R79" s="51" t="str">
        <f>IF(P79="","",T79*M79*LOOKUP(RIGHT($D$2,3),定数!$A$6:$A$13,定数!$B$6:$B$13))</f>
        <v/>
      </c>
      <c r="S79" s="51"/>
      <c r="T79" s="52" t="str">
        <f t="shared" si="15"/>
        <v/>
      </c>
      <c r="U79" s="52"/>
      <c r="V79" t="str">
        <f t="shared" si="14"/>
        <v/>
      </c>
      <c r="W79" t="str">
        <f t="shared" si="14"/>
        <v/>
      </c>
      <c r="X79" s="74" t="str">
        <f t="shared" si="16"/>
        <v/>
      </c>
      <c r="Y79" s="75" t="str">
        <f t="shared" si="17"/>
        <v/>
      </c>
      <c r="Z79" t="str">
        <f t="shared" si="11"/>
        <v/>
      </c>
      <c r="AA79" t="str">
        <f t="shared" si="12"/>
        <v/>
      </c>
    </row>
    <row r="80" spans="2:27">
      <c r="B80" s="23">
        <v>72</v>
      </c>
      <c r="C80" s="24" t="str">
        <f t="shared" si="10"/>
        <v/>
      </c>
      <c r="D80" s="24"/>
      <c r="E80" s="23"/>
      <c r="F80" s="25"/>
      <c r="G80" s="23"/>
      <c r="H80" s="23"/>
      <c r="I80" s="23"/>
      <c r="J80" s="23"/>
      <c r="K80" s="72" t="str">
        <f t="shared" si="13"/>
        <v/>
      </c>
      <c r="L80" s="73"/>
      <c r="M80" s="47" t="str">
        <f>IF(J80="","",(K80/J80)/LOOKUP(RIGHT($D$2,3),定数!$A$6:$A$13,定数!$B$6:$B$13))</f>
        <v/>
      </c>
      <c r="N80" s="23"/>
      <c r="O80" s="25"/>
      <c r="P80" s="23"/>
      <c r="Q80" s="23"/>
      <c r="R80" s="51" t="str">
        <f>IF(P80="","",T80*M80*LOOKUP(RIGHT($D$2,3),定数!$A$6:$A$13,定数!$B$6:$B$13))</f>
        <v/>
      </c>
      <c r="S80" s="51"/>
      <c r="T80" s="52" t="str">
        <f t="shared" si="15"/>
        <v/>
      </c>
      <c r="U80" s="52"/>
      <c r="V80" t="str">
        <f t="shared" si="14"/>
        <v/>
      </c>
      <c r="W80" t="str">
        <f t="shared" si="14"/>
        <v/>
      </c>
      <c r="X80" s="74" t="str">
        <f t="shared" si="16"/>
        <v/>
      </c>
      <c r="Y80" s="75" t="str">
        <f t="shared" si="17"/>
        <v/>
      </c>
      <c r="Z80" t="str">
        <f t="shared" si="11"/>
        <v/>
      </c>
      <c r="AA80" t="str">
        <f t="shared" si="12"/>
        <v/>
      </c>
    </row>
    <row r="81" spans="2:27">
      <c r="B81" s="23">
        <v>73</v>
      </c>
      <c r="C81" s="24" t="str">
        <f t="shared" si="10"/>
        <v/>
      </c>
      <c r="D81" s="24"/>
      <c r="E81" s="23"/>
      <c r="F81" s="25"/>
      <c r="G81" s="23"/>
      <c r="H81" s="23"/>
      <c r="I81" s="23"/>
      <c r="J81" s="23"/>
      <c r="K81" s="72" t="str">
        <f t="shared" si="13"/>
        <v/>
      </c>
      <c r="L81" s="73"/>
      <c r="M81" s="47" t="str">
        <f>IF(J81="","",(K81/J81)/LOOKUP(RIGHT($D$2,3),定数!$A$6:$A$13,定数!$B$6:$B$13))</f>
        <v/>
      </c>
      <c r="N81" s="23"/>
      <c r="O81" s="25"/>
      <c r="P81" s="23"/>
      <c r="Q81" s="23"/>
      <c r="R81" s="51" t="str">
        <f>IF(P81="","",T81*M81*LOOKUP(RIGHT($D$2,3),定数!$A$6:$A$13,定数!$B$6:$B$13))</f>
        <v/>
      </c>
      <c r="S81" s="51"/>
      <c r="T81" s="52" t="str">
        <f t="shared" si="15"/>
        <v/>
      </c>
      <c r="U81" s="52"/>
      <c r="V81" t="str">
        <f t="shared" si="14"/>
        <v/>
      </c>
      <c r="W81" t="str">
        <f t="shared" si="14"/>
        <v/>
      </c>
      <c r="X81" s="74" t="str">
        <f t="shared" si="16"/>
        <v/>
      </c>
      <c r="Y81" s="75" t="str">
        <f t="shared" si="17"/>
        <v/>
      </c>
      <c r="Z81" t="str">
        <f t="shared" si="11"/>
        <v/>
      </c>
      <c r="AA81" t="str">
        <f t="shared" si="12"/>
        <v/>
      </c>
    </row>
    <row r="82" spans="2:27">
      <c r="B82" s="23">
        <v>74</v>
      </c>
      <c r="C82" s="24" t="str">
        <f t="shared" si="10"/>
        <v/>
      </c>
      <c r="D82" s="24"/>
      <c r="E82" s="23"/>
      <c r="F82" s="25"/>
      <c r="G82" s="23"/>
      <c r="H82" s="23"/>
      <c r="I82" s="23"/>
      <c r="J82" s="23"/>
      <c r="K82" s="72" t="str">
        <f t="shared" si="13"/>
        <v/>
      </c>
      <c r="L82" s="73"/>
      <c r="M82" s="47" t="str">
        <f>IF(J82="","",(K82/J82)/LOOKUP(RIGHT($D$2,3),定数!$A$6:$A$13,定数!$B$6:$B$13))</f>
        <v/>
      </c>
      <c r="N82" s="23"/>
      <c r="O82" s="25"/>
      <c r="P82" s="23"/>
      <c r="Q82" s="23"/>
      <c r="R82" s="51" t="str">
        <f>IF(P82="","",T82*M82*LOOKUP(RIGHT($D$2,3),定数!$A$6:$A$13,定数!$B$6:$B$13))</f>
        <v/>
      </c>
      <c r="S82" s="51"/>
      <c r="T82" s="52" t="str">
        <f t="shared" si="15"/>
        <v/>
      </c>
      <c r="U82" s="52"/>
      <c r="V82" t="str">
        <f t="shared" si="14"/>
        <v/>
      </c>
      <c r="W82" t="str">
        <f t="shared" si="14"/>
        <v/>
      </c>
      <c r="X82" s="74" t="str">
        <f t="shared" si="16"/>
        <v/>
      </c>
      <c r="Y82" s="75" t="str">
        <f t="shared" si="17"/>
        <v/>
      </c>
      <c r="Z82" t="str">
        <f t="shared" si="11"/>
        <v/>
      </c>
      <c r="AA82" t="str">
        <f t="shared" si="12"/>
        <v/>
      </c>
    </row>
    <row r="83" spans="2:27">
      <c r="B83" s="23">
        <v>75</v>
      </c>
      <c r="C83" s="24" t="str">
        <f t="shared" si="10"/>
        <v/>
      </c>
      <c r="D83" s="24"/>
      <c r="E83" s="23"/>
      <c r="F83" s="25"/>
      <c r="G83" s="23"/>
      <c r="H83" s="23"/>
      <c r="I83" s="23"/>
      <c r="J83" s="23"/>
      <c r="K83" s="72" t="str">
        <f t="shared" si="13"/>
        <v/>
      </c>
      <c r="L83" s="73"/>
      <c r="M83" s="47" t="str">
        <f>IF(J83="","",(K83/J83)/LOOKUP(RIGHT($D$2,3),定数!$A$6:$A$13,定数!$B$6:$B$13))</f>
        <v/>
      </c>
      <c r="N83" s="23"/>
      <c r="O83" s="25"/>
      <c r="P83" s="23"/>
      <c r="Q83" s="23"/>
      <c r="R83" s="51" t="str">
        <f>IF(P83="","",T83*M83*LOOKUP(RIGHT($D$2,3),定数!$A$6:$A$13,定数!$B$6:$B$13))</f>
        <v/>
      </c>
      <c r="S83" s="51"/>
      <c r="T83" s="52" t="str">
        <f t="shared" si="15"/>
        <v/>
      </c>
      <c r="U83" s="52"/>
      <c r="V83" t="str">
        <f t="shared" si="14"/>
        <v/>
      </c>
      <c r="W83" t="str">
        <f t="shared" si="14"/>
        <v/>
      </c>
      <c r="X83" s="74" t="str">
        <f t="shared" si="16"/>
        <v/>
      </c>
      <c r="Y83" s="75" t="str">
        <f t="shared" si="17"/>
        <v/>
      </c>
      <c r="Z83" t="str">
        <f t="shared" si="11"/>
        <v/>
      </c>
      <c r="AA83" t="str">
        <f t="shared" si="12"/>
        <v/>
      </c>
    </row>
    <row r="84" spans="2:27">
      <c r="B84" s="23">
        <v>76</v>
      </c>
      <c r="C84" s="24" t="str">
        <f t="shared" si="10"/>
        <v/>
      </c>
      <c r="D84" s="24"/>
      <c r="E84" s="23"/>
      <c r="F84" s="25"/>
      <c r="G84" s="23"/>
      <c r="H84" s="23"/>
      <c r="I84" s="23"/>
      <c r="J84" s="23"/>
      <c r="K84" s="72" t="str">
        <f t="shared" si="13"/>
        <v/>
      </c>
      <c r="L84" s="73"/>
      <c r="M84" s="47" t="str">
        <f>IF(J84="","",(K84/J84)/LOOKUP(RIGHT($D$2,3),定数!$A$6:$A$13,定数!$B$6:$B$13))</f>
        <v/>
      </c>
      <c r="N84" s="23"/>
      <c r="O84" s="25"/>
      <c r="P84" s="23"/>
      <c r="Q84" s="23"/>
      <c r="R84" s="51" t="str">
        <f>IF(P84="","",T84*M84*LOOKUP(RIGHT($D$2,3),定数!$A$6:$A$13,定数!$B$6:$B$13))</f>
        <v/>
      </c>
      <c r="S84" s="51"/>
      <c r="T84" s="52" t="str">
        <f t="shared" si="15"/>
        <v/>
      </c>
      <c r="U84" s="52"/>
      <c r="V84" t="str">
        <f t="shared" si="14"/>
        <v/>
      </c>
      <c r="W84" t="str">
        <f t="shared" si="14"/>
        <v/>
      </c>
      <c r="X84" s="74" t="str">
        <f t="shared" si="16"/>
        <v/>
      </c>
      <c r="Y84" s="75" t="str">
        <f t="shared" si="17"/>
        <v/>
      </c>
      <c r="Z84" t="str">
        <f t="shared" si="11"/>
        <v/>
      </c>
      <c r="AA84" t="str">
        <f t="shared" si="12"/>
        <v/>
      </c>
    </row>
    <row r="85" spans="2:27">
      <c r="B85" s="23">
        <v>77</v>
      </c>
      <c r="C85" s="24" t="str">
        <f t="shared" si="10"/>
        <v/>
      </c>
      <c r="D85" s="24"/>
      <c r="E85" s="23"/>
      <c r="F85" s="25"/>
      <c r="G85" s="23"/>
      <c r="H85" s="23"/>
      <c r="I85" s="23"/>
      <c r="J85" s="23"/>
      <c r="K85" s="72" t="str">
        <f t="shared" si="13"/>
        <v/>
      </c>
      <c r="L85" s="73"/>
      <c r="M85" s="47" t="str">
        <f>IF(J85="","",(K85/J85)/LOOKUP(RIGHT($D$2,3),定数!$A$6:$A$13,定数!$B$6:$B$13))</f>
        <v/>
      </c>
      <c r="N85" s="23"/>
      <c r="O85" s="25"/>
      <c r="P85" s="23"/>
      <c r="Q85" s="23"/>
      <c r="R85" s="51" t="str">
        <f>IF(P85="","",T85*M85*LOOKUP(RIGHT($D$2,3),定数!$A$6:$A$13,定数!$B$6:$B$13))</f>
        <v/>
      </c>
      <c r="S85" s="51"/>
      <c r="T85" s="52" t="str">
        <f t="shared" si="15"/>
        <v/>
      </c>
      <c r="U85" s="52"/>
      <c r="V85" t="str">
        <f t="shared" si="14"/>
        <v/>
      </c>
      <c r="W85" t="str">
        <f t="shared" si="14"/>
        <v/>
      </c>
      <c r="X85" s="74" t="str">
        <f t="shared" si="16"/>
        <v/>
      </c>
      <c r="Y85" s="75" t="str">
        <f t="shared" si="17"/>
        <v/>
      </c>
      <c r="Z85" t="str">
        <f t="shared" si="11"/>
        <v/>
      </c>
      <c r="AA85" t="str">
        <f t="shared" si="12"/>
        <v/>
      </c>
    </row>
    <row r="86" spans="2:27">
      <c r="B86" s="23">
        <v>78</v>
      </c>
      <c r="C86" s="24" t="str">
        <f t="shared" si="10"/>
        <v/>
      </c>
      <c r="D86" s="24"/>
      <c r="E86" s="23"/>
      <c r="F86" s="25"/>
      <c r="G86" s="23"/>
      <c r="H86" s="23"/>
      <c r="I86" s="23"/>
      <c r="J86" s="23"/>
      <c r="K86" s="72" t="str">
        <f t="shared" si="13"/>
        <v/>
      </c>
      <c r="L86" s="73"/>
      <c r="M86" s="47" t="str">
        <f>IF(J86="","",(K86/J86)/LOOKUP(RIGHT($D$2,3),定数!$A$6:$A$13,定数!$B$6:$B$13))</f>
        <v/>
      </c>
      <c r="N86" s="23"/>
      <c r="O86" s="25"/>
      <c r="P86" s="23"/>
      <c r="Q86" s="23"/>
      <c r="R86" s="51" t="str">
        <f>IF(P86="","",T86*M86*LOOKUP(RIGHT($D$2,3),定数!$A$6:$A$13,定数!$B$6:$B$13))</f>
        <v/>
      </c>
      <c r="S86" s="51"/>
      <c r="T86" s="52" t="str">
        <f t="shared" si="15"/>
        <v/>
      </c>
      <c r="U86" s="52"/>
      <c r="V86" t="str">
        <f t="shared" si="14"/>
        <v/>
      </c>
      <c r="W86" t="str">
        <f t="shared" si="14"/>
        <v/>
      </c>
      <c r="X86" s="74" t="str">
        <f t="shared" si="16"/>
        <v/>
      </c>
      <c r="Y86" s="75" t="str">
        <f t="shared" si="17"/>
        <v/>
      </c>
      <c r="Z86" t="str">
        <f t="shared" si="11"/>
        <v/>
      </c>
      <c r="AA86" t="str">
        <f t="shared" si="12"/>
        <v/>
      </c>
    </row>
    <row r="87" spans="2:27">
      <c r="B87" s="23">
        <v>79</v>
      </c>
      <c r="C87" s="24" t="str">
        <f t="shared" si="10"/>
        <v/>
      </c>
      <c r="D87" s="24"/>
      <c r="E87" s="23"/>
      <c r="F87" s="25"/>
      <c r="G87" s="23"/>
      <c r="H87" s="23"/>
      <c r="I87" s="23"/>
      <c r="J87" s="23"/>
      <c r="K87" s="72" t="str">
        <f t="shared" si="13"/>
        <v/>
      </c>
      <c r="L87" s="73"/>
      <c r="M87" s="47" t="str">
        <f>IF(J87="","",(K87/J87)/LOOKUP(RIGHT($D$2,3),定数!$A$6:$A$13,定数!$B$6:$B$13))</f>
        <v/>
      </c>
      <c r="N87" s="23"/>
      <c r="O87" s="25"/>
      <c r="P87" s="23"/>
      <c r="Q87" s="23"/>
      <c r="R87" s="51" t="str">
        <f>IF(P87="","",T87*M87*LOOKUP(RIGHT($D$2,3),定数!$A$6:$A$13,定数!$B$6:$B$13))</f>
        <v/>
      </c>
      <c r="S87" s="51"/>
      <c r="T87" s="52" t="str">
        <f t="shared" si="15"/>
        <v/>
      </c>
      <c r="U87" s="52"/>
      <c r="V87" t="str">
        <f t="shared" si="14"/>
        <v/>
      </c>
      <c r="W87" t="str">
        <f t="shared" si="14"/>
        <v/>
      </c>
      <c r="X87" s="74" t="str">
        <f t="shared" si="16"/>
        <v/>
      </c>
      <c r="Y87" s="75" t="str">
        <f t="shared" si="17"/>
        <v/>
      </c>
      <c r="Z87" t="str">
        <f t="shared" si="11"/>
        <v/>
      </c>
      <c r="AA87" t="str">
        <f t="shared" si="12"/>
        <v/>
      </c>
    </row>
    <row r="88" spans="2:27">
      <c r="B88" s="23">
        <v>80</v>
      </c>
      <c r="C88" s="24" t="str">
        <f t="shared" si="10"/>
        <v/>
      </c>
      <c r="D88" s="24"/>
      <c r="E88" s="23"/>
      <c r="F88" s="25"/>
      <c r="G88" s="23"/>
      <c r="H88" s="23"/>
      <c r="I88" s="23"/>
      <c r="J88" s="23"/>
      <c r="K88" s="72" t="str">
        <f t="shared" si="13"/>
        <v/>
      </c>
      <c r="L88" s="73"/>
      <c r="M88" s="47" t="str">
        <f>IF(J88="","",(K88/J88)/LOOKUP(RIGHT($D$2,3),定数!$A$6:$A$13,定数!$B$6:$B$13))</f>
        <v/>
      </c>
      <c r="N88" s="23"/>
      <c r="O88" s="25"/>
      <c r="P88" s="23"/>
      <c r="Q88" s="23"/>
      <c r="R88" s="51" t="str">
        <f>IF(P88="","",T88*M88*LOOKUP(RIGHT($D$2,3),定数!$A$6:$A$13,定数!$B$6:$B$13))</f>
        <v/>
      </c>
      <c r="S88" s="51"/>
      <c r="T88" s="52" t="str">
        <f t="shared" si="15"/>
        <v/>
      </c>
      <c r="U88" s="52"/>
      <c r="V88" t="str">
        <f t="shared" si="14"/>
        <v/>
      </c>
      <c r="W88" t="str">
        <f t="shared" si="14"/>
        <v/>
      </c>
      <c r="X88" s="74" t="str">
        <f t="shared" si="16"/>
        <v/>
      </c>
      <c r="Y88" s="75" t="str">
        <f t="shared" si="17"/>
        <v/>
      </c>
      <c r="Z88" t="str">
        <f t="shared" si="11"/>
        <v/>
      </c>
      <c r="AA88" t="str">
        <f t="shared" si="12"/>
        <v/>
      </c>
    </row>
    <row r="89" spans="2:27">
      <c r="B89" s="23">
        <v>81</v>
      </c>
      <c r="C89" s="24" t="str">
        <f t="shared" si="10"/>
        <v/>
      </c>
      <c r="D89" s="24"/>
      <c r="E89" s="23"/>
      <c r="F89" s="25"/>
      <c r="G89" s="23"/>
      <c r="H89" s="23"/>
      <c r="I89" s="23"/>
      <c r="J89" s="23"/>
      <c r="K89" s="72" t="str">
        <f t="shared" si="13"/>
        <v/>
      </c>
      <c r="L89" s="73"/>
      <c r="M89" s="47" t="str">
        <f>IF(J89="","",(K89/J89)/LOOKUP(RIGHT($D$2,3),定数!$A$6:$A$13,定数!$B$6:$B$13))</f>
        <v/>
      </c>
      <c r="N89" s="23"/>
      <c r="O89" s="25"/>
      <c r="P89" s="23"/>
      <c r="Q89" s="23"/>
      <c r="R89" s="51" t="str">
        <f>IF(P89="","",T89*M89*LOOKUP(RIGHT($D$2,3),定数!$A$6:$A$13,定数!$B$6:$B$13))</f>
        <v/>
      </c>
      <c r="S89" s="51"/>
      <c r="T89" s="52" t="str">
        <f t="shared" si="15"/>
        <v/>
      </c>
      <c r="U89" s="52"/>
      <c r="V89" t="str">
        <f t="shared" si="14"/>
        <v/>
      </c>
      <c r="W89" t="str">
        <f t="shared" si="14"/>
        <v/>
      </c>
      <c r="X89" s="74" t="str">
        <f t="shared" si="16"/>
        <v/>
      </c>
      <c r="Y89" s="75" t="str">
        <f t="shared" si="17"/>
        <v/>
      </c>
      <c r="Z89" t="str">
        <f t="shared" si="11"/>
        <v/>
      </c>
      <c r="AA89" t="str">
        <f t="shared" si="12"/>
        <v/>
      </c>
    </row>
    <row r="90" spans="2:27">
      <c r="B90" s="23">
        <v>82</v>
      </c>
      <c r="C90" s="24" t="str">
        <f t="shared" si="10"/>
        <v/>
      </c>
      <c r="D90" s="24"/>
      <c r="E90" s="23"/>
      <c r="F90" s="25"/>
      <c r="G90" s="23"/>
      <c r="H90" s="23"/>
      <c r="I90" s="23"/>
      <c r="J90" s="23"/>
      <c r="K90" s="72" t="str">
        <f t="shared" si="13"/>
        <v/>
      </c>
      <c r="L90" s="73"/>
      <c r="M90" s="47" t="str">
        <f>IF(J90="","",(K90/J90)/LOOKUP(RIGHT($D$2,3),定数!$A$6:$A$13,定数!$B$6:$B$13))</f>
        <v/>
      </c>
      <c r="N90" s="23"/>
      <c r="O90" s="25"/>
      <c r="P90" s="23"/>
      <c r="Q90" s="23"/>
      <c r="R90" s="51" t="str">
        <f>IF(P90="","",T90*M90*LOOKUP(RIGHT($D$2,3),定数!$A$6:$A$13,定数!$B$6:$B$13))</f>
        <v/>
      </c>
      <c r="S90" s="51"/>
      <c r="T90" s="52" t="str">
        <f t="shared" si="15"/>
        <v/>
      </c>
      <c r="U90" s="52"/>
      <c r="V90" t="str">
        <f t="shared" si="14"/>
        <v/>
      </c>
      <c r="W90" t="str">
        <f t="shared" si="14"/>
        <v/>
      </c>
      <c r="X90" s="74" t="str">
        <f t="shared" si="16"/>
        <v/>
      </c>
      <c r="Y90" s="75" t="str">
        <f t="shared" si="17"/>
        <v/>
      </c>
      <c r="Z90" t="str">
        <f t="shared" si="11"/>
        <v/>
      </c>
      <c r="AA90" t="str">
        <f t="shared" si="12"/>
        <v/>
      </c>
    </row>
    <row r="91" spans="2:27">
      <c r="B91" s="23">
        <v>83</v>
      </c>
      <c r="C91" s="24" t="str">
        <f t="shared" si="10"/>
        <v/>
      </c>
      <c r="D91" s="24"/>
      <c r="E91" s="23"/>
      <c r="F91" s="25"/>
      <c r="G91" s="23"/>
      <c r="H91" s="23"/>
      <c r="I91" s="23"/>
      <c r="J91" s="23"/>
      <c r="K91" s="72" t="str">
        <f t="shared" si="13"/>
        <v/>
      </c>
      <c r="L91" s="73"/>
      <c r="M91" s="47" t="str">
        <f>IF(J91="","",(K91/J91)/LOOKUP(RIGHT($D$2,3),定数!$A$6:$A$13,定数!$B$6:$B$13))</f>
        <v/>
      </c>
      <c r="N91" s="23"/>
      <c r="O91" s="25"/>
      <c r="P91" s="23"/>
      <c r="Q91" s="23"/>
      <c r="R91" s="51" t="str">
        <f>IF(P91="","",T91*M91*LOOKUP(RIGHT($D$2,3),定数!$A$6:$A$13,定数!$B$6:$B$13))</f>
        <v/>
      </c>
      <c r="S91" s="51"/>
      <c r="T91" s="52" t="str">
        <f t="shared" si="15"/>
        <v/>
      </c>
      <c r="U91" s="52"/>
      <c r="V91" t="str">
        <f t="shared" ref="V91:W106" si="18">IF(S91&lt;&gt;"",IF(S91&lt;0,1+V90,0),"")</f>
        <v/>
      </c>
      <c r="W91" t="str">
        <f t="shared" si="18"/>
        <v/>
      </c>
      <c r="X91" s="74" t="str">
        <f t="shared" si="16"/>
        <v/>
      </c>
      <c r="Y91" s="75" t="str">
        <f t="shared" si="17"/>
        <v/>
      </c>
      <c r="Z91" t="str">
        <f t="shared" si="11"/>
        <v/>
      </c>
      <c r="AA91" t="str">
        <f t="shared" si="12"/>
        <v/>
      </c>
    </row>
    <row r="92" spans="2:27">
      <c r="B92" s="23">
        <v>84</v>
      </c>
      <c r="C92" s="24" t="str">
        <f t="shared" si="10"/>
        <v/>
      </c>
      <c r="D92" s="24"/>
      <c r="E92" s="23"/>
      <c r="F92" s="25"/>
      <c r="G92" s="23"/>
      <c r="H92" s="23"/>
      <c r="I92" s="23"/>
      <c r="J92" s="23"/>
      <c r="K92" s="72" t="str">
        <f t="shared" si="13"/>
        <v/>
      </c>
      <c r="L92" s="73"/>
      <c r="M92" s="47" t="str">
        <f>IF(J92="","",(K92/J92)/LOOKUP(RIGHT($D$2,3),定数!$A$6:$A$13,定数!$B$6:$B$13))</f>
        <v/>
      </c>
      <c r="N92" s="23"/>
      <c r="O92" s="25"/>
      <c r="P92" s="23"/>
      <c r="Q92" s="23"/>
      <c r="R92" s="51" t="str">
        <f>IF(P92="","",T92*M92*LOOKUP(RIGHT($D$2,3),定数!$A$6:$A$13,定数!$B$6:$B$13))</f>
        <v/>
      </c>
      <c r="S92" s="51"/>
      <c r="T92" s="52" t="str">
        <f t="shared" si="15"/>
        <v/>
      </c>
      <c r="U92" s="52"/>
      <c r="V92" t="str">
        <f t="shared" si="18"/>
        <v/>
      </c>
      <c r="W92" t="str">
        <f t="shared" si="18"/>
        <v/>
      </c>
      <c r="X92" s="74" t="str">
        <f t="shared" si="16"/>
        <v/>
      </c>
      <c r="Y92" s="75" t="str">
        <f t="shared" si="17"/>
        <v/>
      </c>
      <c r="Z92" t="str">
        <f t="shared" si="11"/>
        <v/>
      </c>
      <c r="AA92" t="str">
        <f t="shared" si="12"/>
        <v/>
      </c>
    </row>
    <row r="93" spans="2:27">
      <c r="B93" s="23">
        <v>85</v>
      </c>
      <c r="C93" s="24" t="str">
        <f t="shared" si="10"/>
        <v/>
      </c>
      <c r="D93" s="24"/>
      <c r="E93" s="23"/>
      <c r="F93" s="25"/>
      <c r="G93" s="23"/>
      <c r="H93" s="23"/>
      <c r="I93" s="23"/>
      <c r="J93" s="23"/>
      <c r="K93" s="72" t="str">
        <f t="shared" si="13"/>
        <v/>
      </c>
      <c r="L93" s="73"/>
      <c r="M93" s="47" t="str">
        <f>IF(J93="","",(K93/J93)/LOOKUP(RIGHT($D$2,3),定数!$A$6:$A$13,定数!$B$6:$B$13))</f>
        <v/>
      </c>
      <c r="N93" s="23"/>
      <c r="O93" s="25"/>
      <c r="P93" s="23"/>
      <c r="Q93" s="23"/>
      <c r="R93" s="51" t="str">
        <f>IF(P93="","",T93*M93*LOOKUP(RIGHT($D$2,3),定数!$A$6:$A$13,定数!$B$6:$B$13))</f>
        <v/>
      </c>
      <c r="S93" s="51"/>
      <c r="T93" s="52" t="str">
        <f t="shared" si="15"/>
        <v/>
      </c>
      <c r="U93" s="52"/>
      <c r="V93" t="str">
        <f t="shared" si="18"/>
        <v/>
      </c>
      <c r="W93" t="str">
        <f t="shared" si="18"/>
        <v/>
      </c>
      <c r="X93" s="74" t="str">
        <f t="shared" si="16"/>
        <v/>
      </c>
      <c r="Y93" s="75" t="str">
        <f t="shared" si="17"/>
        <v/>
      </c>
      <c r="Z93" t="str">
        <f t="shared" si="11"/>
        <v/>
      </c>
      <c r="AA93" t="str">
        <f t="shared" si="12"/>
        <v/>
      </c>
    </row>
    <row r="94" spans="2:27">
      <c r="B94" s="23">
        <v>86</v>
      </c>
      <c r="C94" s="24" t="str">
        <f t="shared" si="10"/>
        <v/>
      </c>
      <c r="D94" s="24"/>
      <c r="E94" s="23"/>
      <c r="F94" s="25"/>
      <c r="G94" s="23"/>
      <c r="H94" s="23"/>
      <c r="I94" s="23"/>
      <c r="J94" s="23"/>
      <c r="K94" s="72" t="str">
        <f t="shared" si="13"/>
        <v/>
      </c>
      <c r="L94" s="73"/>
      <c r="M94" s="47" t="str">
        <f>IF(J94="","",(K94/J94)/LOOKUP(RIGHT($D$2,3),定数!$A$6:$A$13,定数!$B$6:$B$13))</f>
        <v/>
      </c>
      <c r="N94" s="23"/>
      <c r="O94" s="25"/>
      <c r="P94" s="23"/>
      <c r="Q94" s="23"/>
      <c r="R94" s="51" t="str">
        <f>IF(P94="","",T94*M94*LOOKUP(RIGHT($D$2,3),定数!$A$6:$A$13,定数!$B$6:$B$13))</f>
        <v/>
      </c>
      <c r="S94" s="51"/>
      <c r="T94" s="52" t="str">
        <f t="shared" si="15"/>
        <v/>
      </c>
      <c r="U94" s="52"/>
      <c r="V94" t="str">
        <f t="shared" si="18"/>
        <v/>
      </c>
      <c r="W94" t="str">
        <f t="shared" si="18"/>
        <v/>
      </c>
      <c r="X94" s="74" t="str">
        <f t="shared" si="16"/>
        <v/>
      </c>
      <c r="Y94" s="75" t="str">
        <f t="shared" si="17"/>
        <v/>
      </c>
      <c r="Z94" t="str">
        <f t="shared" si="11"/>
        <v/>
      </c>
      <c r="AA94" t="str">
        <f t="shared" si="12"/>
        <v/>
      </c>
    </row>
    <row r="95" spans="2:27">
      <c r="B95" s="23">
        <v>87</v>
      </c>
      <c r="C95" s="24" t="str">
        <f t="shared" si="10"/>
        <v/>
      </c>
      <c r="D95" s="24"/>
      <c r="E95" s="23"/>
      <c r="F95" s="25"/>
      <c r="G95" s="23"/>
      <c r="H95" s="23"/>
      <c r="I95" s="23"/>
      <c r="J95" s="23"/>
      <c r="K95" s="72" t="str">
        <f t="shared" si="13"/>
        <v/>
      </c>
      <c r="L95" s="73"/>
      <c r="M95" s="47" t="str">
        <f>IF(J95="","",(K95/J95)/LOOKUP(RIGHT($D$2,3),定数!$A$6:$A$13,定数!$B$6:$B$13))</f>
        <v/>
      </c>
      <c r="N95" s="23"/>
      <c r="O95" s="25"/>
      <c r="P95" s="23"/>
      <c r="Q95" s="23"/>
      <c r="R95" s="51" t="str">
        <f>IF(P95="","",T95*M95*LOOKUP(RIGHT($D$2,3),定数!$A$6:$A$13,定数!$B$6:$B$13))</f>
        <v/>
      </c>
      <c r="S95" s="51"/>
      <c r="T95" s="52" t="str">
        <f t="shared" si="15"/>
        <v/>
      </c>
      <c r="U95" s="52"/>
      <c r="V95" t="str">
        <f t="shared" si="18"/>
        <v/>
      </c>
      <c r="W95" t="str">
        <f t="shared" si="18"/>
        <v/>
      </c>
      <c r="X95" s="74" t="str">
        <f t="shared" si="16"/>
        <v/>
      </c>
      <c r="Y95" s="75" t="str">
        <f t="shared" si="17"/>
        <v/>
      </c>
      <c r="Z95" t="str">
        <f t="shared" si="11"/>
        <v/>
      </c>
      <c r="AA95" t="str">
        <f t="shared" si="12"/>
        <v/>
      </c>
    </row>
    <row r="96" spans="2:27">
      <c r="B96" s="23">
        <v>88</v>
      </c>
      <c r="C96" s="24" t="str">
        <f t="shared" si="10"/>
        <v/>
      </c>
      <c r="D96" s="24"/>
      <c r="E96" s="23"/>
      <c r="F96" s="25"/>
      <c r="G96" s="23"/>
      <c r="H96" s="23"/>
      <c r="I96" s="23"/>
      <c r="J96" s="23"/>
      <c r="K96" s="72" t="str">
        <f t="shared" si="13"/>
        <v/>
      </c>
      <c r="L96" s="73"/>
      <c r="M96" s="47" t="str">
        <f>IF(J96="","",(K96/J96)/LOOKUP(RIGHT($D$2,3),定数!$A$6:$A$13,定数!$B$6:$B$13))</f>
        <v/>
      </c>
      <c r="N96" s="23"/>
      <c r="O96" s="25"/>
      <c r="P96" s="23"/>
      <c r="Q96" s="23"/>
      <c r="R96" s="51" t="str">
        <f>IF(P96="","",T96*M96*LOOKUP(RIGHT($D$2,3),定数!$A$6:$A$13,定数!$B$6:$B$13))</f>
        <v/>
      </c>
      <c r="S96" s="51"/>
      <c r="T96" s="52" t="str">
        <f t="shared" si="15"/>
        <v/>
      </c>
      <c r="U96" s="52"/>
      <c r="V96" t="str">
        <f t="shared" si="18"/>
        <v/>
      </c>
      <c r="W96" t="str">
        <f t="shared" si="18"/>
        <v/>
      </c>
      <c r="X96" s="74" t="str">
        <f t="shared" si="16"/>
        <v/>
      </c>
      <c r="Y96" s="75" t="str">
        <f t="shared" si="17"/>
        <v/>
      </c>
      <c r="Z96" t="str">
        <f t="shared" si="11"/>
        <v/>
      </c>
      <c r="AA96" t="str">
        <f t="shared" si="12"/>
        <v/>
      </c>
    </row>
    <row r="97" spans="2:27">
      <c r="B97" s="23">
        <v>89</v>
      </c>
      <c r="C97" s="24" t="str">
        <f t="shared" si="10"/>
        <v/>
      </c>
      <c r="D97" s="24"/>
      <c r="E97" s="23"/>
      <c r="F97" s="25"/>
      <c r="G97" s="23"/>
      <c r="H97" s="23"/>
      <c r="I97" s="23"/>
      <c r="J97" s="23"/>
      <c r="K97" s="72" t="str">
        <f t="shared" si="13"/>
        <v/>
      </c>
      <c r="L97" s="73"/>
      <c r="M97" s="47" t="str">
        <f>IF(J97="","",(K97/J97)/LOOKUP(RIGHT($D$2,3),定数!$A$6:$A$13,定数!$B$6:$B$13))</f>
        <v/>
      </c>
      <c r="N97" s="23"/>
      <c r="O97" s="25"/>
      <c r="P97" s="23"/>
      <c r="Q97" s="23"/>
      <c r="R97" s="51" t="str">
        <f>IF(P97="","",T97*M97*LOOKUP(RIGHT($D$2,3),定数!$A$6:$A$13,定数!$B$6:$B$13))</f>
        <v/>
      </c>
      <c r="S97" s="51"/>
      <c r="T97" s="52" t="str">
        <f t="shared" si="15"/>
        <v/>
      </c>
      <c r="U97" s="52"/>
      <c r="V97" t="str">
        <f t="shared" si="18"/>
        <v/>
      </c>
      <c r="W97" t="str">
        <f t="shared" si="18"/>
        <v/>
      </c>
      <c r="X97" s="74" t="str">
        <f t="shared" si="16"/>
        <v/>
      </c>
      <c r="Y97" s="75" t="str">
        <f t="shared" si="17"/>
        <v/>
      </c>
      <c r="Z97" t="str">
        <f t="shared" si="11"/>
        <v/>
      </c>
      <c r="AA97" t="str">
        <f t="shared" si="12"/>
        <v/>
      </c>
    </row>
    <row r="98" spans="2:27">
      <c r="B98" s="23">
        <v>90</v>
      </c>
      <c r="C98" s="24" t="str">
        <f t="shared" si="10"/>
        <v/>
      </c>
      <c r="D98" s="24"/>
      <c r="E98" s="23"/>
      <c r="F98" s="25"/>
      <c r="G98" s="23"/>
      <c r="H98" s="23"/>
      <c r="I98" s="23"/>
      <c r="J98" s="23"/>
      <c r="K98" s="72" t="str">
        <f t="shared" si="13"/>
        <v/>
      </c>
      <c r="L98" s="73"/>
      <c r="M98" s="47" t="str">
        <f>IF(J98="","",(K98/J98)/LOOKUP(RIGHT($D$2,3),定数!$A$6:$A$13,定数!$B$6:$B$13))</f>
        <v/>
      </c>
      <c r="N98" s="23"/>
      <c r="O98" s="25"/>
      <c r="P98" s="23"/>
      <c r="Q98" s="23"/>
      <c r="R98" s="51" t="str">
        <f>IF(P98="","",T98*M98*LOOKUP(RIGHT($D$2,3),定数!$A$6:$A$13,定数!$B$6:$B$13))</f>
        <v/>
      </c>
      <c r="S98" s="51"/>
      <c r="T98" s="52" t="str">
        <f t="shared" si="15"/>
        <v/>
      </c>
      <c r="U98" s="52"/>
      <c r="V98" t="str">
        <f t="shared" si="18"/>
        <v/>
      </c>
      <c r="W98" t="str">
        <f t="shared" si="18"/>
        <v/>
      </c>
      <c r="X98" s="74" t="str">
        <f t="shared" si="16"/>
        <v/>
      </c>
      <c r="Y98" s="75" t="str">
        <f t="shared" si="17"/>
        <v/>
      </c>
      <c r="Z98" t="str">
        <f t="shared" si="11"/>
        <v/>
      </c>
      <c r="AA98" t="str">
        <f t="shared" si="12"/>
        <v/>
      </c>
    </row>
    <row r="99" spans="2:27">
      <c r="B99" s="23">
        <v>91</v>
      </c>
      <c r="C99" s="24" t="str">
        <f t="shared" si="10"/>
        <v/>
      </c>
      <c r="D99" s="24"/>
      <c r="E99" s="23"/>
      <c r="F99" s="25"/>
      <c r="G99" s="23"/>
      <c r="H99" s="23"/>
      <c r="I99" s="23"/>
      <c r="J99" s="23"/>
      <c r="K99" s="72" t="str">
        <f t="shared" si="13"/>
        <v/>
      </c>
      <c r="L99" s="73"/>
      <c r="M99" s="47" t="str">
        <f>IF(J99="","",(K99/J99)/LOOKUP(RIGHT($D$2,3),定数!$A$6:$A$13,定数!$B$6:$B$13))</f>
        <v/>
      </c>
      <c r="N99" s="23"/>
      <c r="O99" s="25"/>
      <c r="P99" s="23"/>
      <c r="Q99" s="23"/>
      <c r="R99" s="51" t="str">
        <f>IF(P99="","",T99*M99*LOOKUP(RIGHT($D$2,3),定数!$A$6:$A$13,定数!$B$6:$B$13))</f>
        <v/>
      </c>
      <c r="S99" s="51"/>
      <c r="T99" s="52" t="str">
        <f t="shared" si="15"/>
        <v/>
      </c>
      <c r="U99" s="52"/>
      <c r="V99" t="str">
        <f t="shared" si="18"/>
        <v/>
      </c>
      <c r="W99" t="str">
        <f t="shared" si="18"/>
        <v/>
      </c>
      <c r="X99" s="74" t="str">
        <f t="shared" si="16"/>
        <v/>
      </c>
      <c r="Y99" s="75" t="str">
        <f t="shared" si="17"/>
        <v/>
      </c>
      <c r="Z99" t="str">
        <f t="shared" si="11"/>
        <v/>
      </c>
      <c r="AA99" t="str">
        <f t="shared" si="12"/>
        <v/>
      </c>
    </row>
    <row r="100" spans="2:27">
      <c r="B100" s="23">
        <v>92</v>
      </c>
      <c r="C100" s="24" t="str">
        <f t="shared" si="10"/>
        <v/>
      </c>
      <c r="D100" s="24"/>
      <c r="E100" s="23"/>
      <c r="F100" s="25"/>
      <c r="G100" s="23"/>
      <c r="H100" s="23"/>
      <c r="I100" s="23"/>
      <c r="J100" s="23"/>
      <c r="K100" s="72" t="str">
        <f t="shared" si="13"/>
        <v/>
      </c>
      <c r="L100" s="73"/>
      <c r="M100" s="47" t="str">
        <f>IF(J100="","",(K100/J100)/LOOKUP(RIGHT($D$2,3),定数!$A$6:$A$13,定数!$B$6:$B$13))</f>
        <v/>
      </c>
      <c r="N100" s="23"/>
      <c r="O100" s="25"/>
      <c r="P100" s="23"/>
      <c r="Q100" s="23"/>
      <c r="R100" s="51" t="str">
        <f>IF(P100="","",T100*M100*LOOKUP(RIGHT($D$2,3),定数!$A$6:$A$13,定数!$B$6:$B$13))</f>
        <v/>
      </c>
      <c r="S100" s="51"/>
      <c r="T100" s="52" t="str">
        <f t="shared" si="15"/>
        <v/>
      </c>
      <c r="U100" s="52"/>
      <c r="V100" t="str">
        <f t="shared" si="18"/>
        <v/>
      </c>
      <c r="W100" t="str">
        <f t="shared" si="18"/>
        <v/>
      </c>
      <c r="X100" s="74" t="str">
        <f t="shared" si="16"/>
        <v/>
      </c>
      <c r="Y100" s="75" t="str">
        <f t="shared" si="17"/>
        <v/>
      </c>
      <c r="Z100" t="str">
        <f t="shared" si="11"/>
        <v/>
      </c>
      <c r="AA100" t="str">
        <f t="shared" si="12"/>
        <v/>
      </c>
    </row>
    <row r="101" spans="2:27">
      <c r="B101" s="23">
        <v>93</v>
      </c>
      <c r="C101" s="24" t="str">
        <f t="shared" si="10"/>
        <v/>
      </c>
      <c r="D101" s="24"/>
      <c r="E101" s="23"/>
      <c r="F101" s="25"/>
      <c r="G101" s="23"/>
      <c r="H101" s="23"/>
      <c r="I101" s="23"/>
      <c r="J101" s="23"/>
      <c r="K101" s="72" t="str">
        <f t="shared" si="13"/>
        <v/>
      </c>
      <c r="L101" s="73"/>
      <c r="M101" s="47" t="str">
        <f>IF(J101="","",(K101/J101)/LOOKUP(RIGHT($D$2,3),定数!$A$6:$A$13,定数!$B$6:$B$13))</f>
        <v/>
      </c>
      <c r="N101" s="23"/>
      <c r="O101" s="25"/>
      <c r="P101" s="23"/>
      <c r="Q101" s="23"/>
      <c r="R101" s="51" t="str">
        <f>IF(P101="","",T101*M101*LOOKUP(RIGHT($D$2,3),定数!$A$6:$A$13,定数!$B$6:$B$13))</f>
        <v/>
      </c>
      <c r="S101" s="51"/>
      <c r="T101" s="52" t="str">
        <f t="shared" si="15"/>
        <v/>
      </c>
      <c r="U101" s="52"/>
      <c r="V101" t="str">
        <f t="shared" si="18"/>
        <v/>
      </c>
      <c r="W101" t="str">
        <f t="shared" si="18"/>
        <v/>
      </c>
      <c r="X101" s="74" t="str">
        <f t="shared" si="16"/>
        <v/>
      </c>
      <c r="Y101" s="75" t="str">
        <f t="shared" si="17"/>
        <v/>
      </c>
      <c r="Z101" t="str">
        <f t="shared" si="11"/>
        <v/>
      </c>
      <c r="AA101" t="str">
        <f t="shared" si="12"/>
        <v/>
      </c>
    </row>
    <row r="102" spans="2:27">
      <c r="B102" s="23">
        <v>94</v>
      </c>
      <c r="C102" s="24" t="str">
        <f t="shared" si="10"/>
        <v/>
      </c>
      <c r="D102" s="24"/>
      <c r="E102" s="23"/>
      <c r="F102" s="25"/>
      <c r="G102" s="23"/>
      <c r="H102" s="23"/>
      <c r="I102" s="23"/>
      <c r="J102" s="23"/>
      <c r="K102" s="72" t="str">
        <f t="shared" si="13"/>
        <v/>
      </c>
      <c r="L102" s="73"/>
      <c r="M102" s="47" t="str">
        <f>IF(J102="","",(K102/J102)/LOOKUP(RIGHT($D$2,3),定数!$A$6:$A$13,定数!$B$6:$B$13))</f>
        <v/>
      </c>
      <c r="N102" s="23"/>
      <c r="O102" s="25"/>
      <c r="P102" s="23"/>
      <c r="Q102" s="23"/>
      <c r="R102" s="51" t="str">
        <f>IF(P102="","",T102*M102*LOOKUP(RIGHT($D$2,3),定数!$A$6:$A$13,定数!$B$6:$B$13))</f>
        <v/>
      </c>
      <c r="S102" s="51"/>
      <c r="T102" s="52" t="str">
        <f t="shared" si="15"/>
        <v/>
      </c>
      <c r="U102" s="52"/>
      <c r="V102" t="str">
        <f t="shared" si="18"/>
        <v/>
      </c>
      <c r="W102" t="str">
        <f t="shared" si="18"/>
        <v/>
      </c>
      <c r="X102" s="74" t="str">
        <f t="shared" si="16"/>
        <v/>
      </c>
      <c r="Y102" s="75" t="str">
        <f t="shared" si="17"/>
        <v/>
      </c>
      <c r="Z102" t="str">
        <f t="shared" si="11"/>
        <v/>
      </c>
      <c r="AA102" t="str">
        <f t="shared" si="12"/>
        <v/>
      </c>
    </row>
    <row r="103" spans="2:27">
      <c r="B103" s="23">
        <v>95</v>
      </c>
      <c r="C103" s="24" t="str">
        <f t="shared" si="10"/>
        <v/>
      </c>
      <c r="D103" s="24"/>
      <c r="E103" s="23"/>
      <c r="F103" s="25"/>
      <c r="G103" s="23"/>
      <c r="H103" s="23"/>
      <c r="I103" s="23"/>
      <c r="J103" s="23"/>
      <c r="K103" s="72" t="str">
        <f t="shared" si="13"/>
        <v/>
      </c>
      <c r="L103" s="73"/>
      <c r="M103" s="47" t="str">
        <f>IF(J103="","",(K103/J103)/LOOKUP(RIGHT($D$2,3),定数!$A$6:$A$13,定数!$B$6:$B$13))</f>
        <v/>
      </c>
      <c r="N103" s="23"/>
      <c r="O103" s="25"/>
      <c r="P103" s="23"/>
      <c r="Q103" s="23"/>
      <c r="R103" s="51" t="str">
        <f>IF(P103="","",T103*M103*LOOKUP(RIGHT($D$2,3),定数!$A$6:$A$13,定数!$B$6:$B$13))</f>
        <v/>
      </c>
      <c r="S103" s="51"/>
      <c r="T103" s="52" t="str">
        <f t="shared" si="15"/>
        <v/>
      </c>
      <c r="U103" s="52"/>
      <c r="V103" t="str">
        <f t="shared" si="18"/>
        <v/>
      </c>
      <c r="W103" t="str">
        <f t="shared" si="18"/>
        <v/>
      </c>
      <c r="X103" s="74" t="str">
        <f t="shared" si="16"/>
        <v/>
      </c>
      <c r="Y103" s="75" t="str">
        <f t="shared" si="17"/>
        <v/>
      </c>
      <c r="Z103" t="str">
        <f t="shared" si="11"/>
        <v/>
      </c>
      <c r="AA103" t="str">
        <f t="shared" si="12"/>
        <v/>
      </c>
    </row>
    <row r="104" spans="2:27">
      <c r="B104" s="23">
        <v>96</v>
      </c>
      <c r="C104" s="24" t="str">
        <f t="shared" si="10"/>
        <v/>
      </c>
      <c r="D104" s="24"/>
      <c r="E104" s="23"/>
      <c r="F104" s="25"/>
      <c r="G104" s="23"/>
      <c r="H104" s="23"/>
      <c r="I104" s="23"/>
      <c r="J104" s="23"/>
      <c r="K104" s="72" t="str">
        <f t="shared" si="13"/>
        <v/>
      </c>
      <c r="L104" s="73"/>
      <c r="M104" s="47" t="str">
        <f>IF(J104="","",(K104/J104)/LOOKUP(RIGHT($D$2,3),定数!$A$6:$A$13,定数!$B$6:$B$13))</f>
        <v/>
      </c>
      <c r="N104" s="23"/>
      <c r="O104" s="25"/>
      <c r="P104" s="23"/>
      <c r="Q104" s="23"/>
      <c r="R104" s="51" t="str">
        <f>IF(P104="","",T104*M104*LOOKUP(RIGHT($D$2,3),定数!$A$6:$A$13,定数!$B$6:$B$13))</f>
        <v/>
      </c>
      <c r="S104" s="51"/>
      <c r="T104" s="52" t="str">
        <f t="shared" si="15"/>
        <v/>
      </c>
      <c r="U104" s="52"/>
      <c r="V104" t="str">
        <f t="shared" si="18"/>
        <v/>
      </c>
      <c r="W104" t="str">
        <f t="shared" si="18"/>
        <v/>
      </c>
      <c r="X104" s="74" t="str">
        <f t="shared" si="16"/>
        <v/>
      </c>
      <c r="Y104" s="75" t="str">
        <f t="shared" si="17"/>
        <v/>
      </c>
      <c r="Z104" t="str">
        <f t="shared" si="11"/>
        <v/>
      </c>
      <c r="AA104" t="str">
        <f t="shared" si="12"/>
        <v/>
      </c>
    </row>
    <row r="105" spans="2:27">
      <c r="B105" s="23">
        <v>97</v>
      </c>
      <c r="C105" s="24" t="str">
        <f t="shared" si="10"/>
        <v/>
      </c>
      <c r="D105" s="24"/>
      <c r="E105" s="23"/>
      <c r="F105" s="25"/>
      <c r="G105" s="23"/>
      <c r="H105" s="23"/>
      <c r="I105" s="23"/>
      <c r="J105" s="23"/>
      <c r="K105" s="72" t="str">
        <f t="shared" si="13"/>
        <v/>
      </c>
      <c r="L105" s="73"/>
      <c r="M105" s="47" t="str">
        <f>IF(J105="","",(K105/J105)/LOOKUP(RIGHT($D$2,3),定数!$A$6:$A$13,定数!$B$6:$B$13))</f>
        <v/>
      </c>
      <c r="N105" s="23"/>
      <c r="O105" s="25"/>
      <c r="P105" s="23"/>
      <c r="Q105" s="23"/>
      <c r="R105" s="51" t="str">
        <f>IF(P105="","",T105*M105*LOOKUP(RIGHT($D$2,3),定数!$A$6:$A$13,定数!$B$6:$B$13))</f>
        <v/>
      </c>
      <c r="S105" s="51"/>
      <c r="T105" s="52" t="str">
        <f t="shared" si="15"/>
        <v/>
      </c>
      <c r="U105" s="52"/>
      <c r="V105" t="str">
        <f t="shared" si="18"/>
        <v/>
      </c>
      <c r="W105" t="str">
        <f t="shared" si="18"/>
        <v/>
      </c>
      <c r="X105" s="74" t="str">
        <f t="shared" si="16"/>
        <v/>
      </c>
      <c r="Y105" s="75" t="str">
        <f t="shared" si="17"/>
        <v/>
      </c>
      <c r="Z105" t="str">
        <f t="shared" si="11"/>
        <v/>
      </c>
      <c r="AA105" t="str">
        <f t="shared" si="12"/>
        <v/>
      </c>
    </row>
    <row r="106" spans="2:27">
      <c r="B106" s="23">
        <v>98</v>
      </c>
      <c r="C106" s="24" t="str">
        <f t="shared" si="10"/>
        <v/>
      </c>
      <c r="D106" s="24"/>
      <c r="E106" s="23"/>
      <c r="F106" s="25"/>
      <c r="G106" s="23"/>
      <c r="H106" s="23"/>
      <c r="I106" s="23"/>
      <c r="J106" s="23"/>
      <c r="K106" s="72" t="str">
        <f t="shared" si="13"/>
        <v/>
      </c>
      <c r="L106" s="73"/>
      <c r="M106" s="47" t="str">
        <f>IF(J106="","",(K106/J106)/LOOKUP(RIGHT($D$2,3),定数!$A$6:$A$13,定数!$B$6:$B$13))</f>
        <v/>
      </c>
      <c r="N106" s="23"/>
      <c r="O106" s="25"/>
      <c r="P106" s="23"/>
      <c r="Q106" s="23"/>
      <c r="R106" s="51" t="str">
        <f>IF(P106="","",T106*M106*LOOKUP(RIGHT($D$2,3),定数!$A$6:$A$13,定数!$B$6:$B$13))</f>
        <v/>
      </c>
      <c r="S106" s="51"/>
      <c r="T106" s="52" t="str">
        <f t="shared" si="15"/>
        <v/>
      </c>
      <c r="U106" s="52"/>
      <c r="V106" t="str">
        <f t="shared" si="18"/>
        <v/>
      </c>
      <c r="W106" t="str">
        <f t="shared" si="18"/>
        <v/>
      </c>
      <c r="X106" s="74" t="str">
        <f t="shared" si="16"/>
        <v/>
      </c>
      <c r="Y106" s="75" t="str">
        <f t="shared" si="17"/>
        <v/>
      </c>
      <c r="Z106" t="str">
        <f t="shared" si="11"/>
        <v/>
      </c>
      <c r="AA106" t="str">
        <f t="shared" si="12"/>
        <v/>
      </c>
    </row>
    <row r="107" spans="2:27">
      <c r="B107" s="23">
        <v>99</v>
      </c>
      <c r="C107" s="24" t="str">
        <f t="shared" si="10"/>
        <v/>
      </c>
      <c r="D107" s="24"/>
      <c r="E107" s="23"/>
      <c r="F107" s="25"/>
      <c r="G107" s="23"/>
      <c r="H107" s="23"/>
      <c r="I107" s="23"/>
      <c r="J107" s="23"/>
      <c r="K107" s="72" t="str">
        <f t="shared" si="13"/>
        <v/>
      </c>
      <c r="L107" s="73"/>
      <c r="M107" s="47" t="str">
        <f>IF(J107="","",(K107/J107)/LOOKUP(RIGHT($D$2,3),定数!$A$6:$A$13,定数!$B$6:$B$13))</f>
        <v/>
      </c>
      <c r="N107" s="23"/>
      <c r="O107" s="25"/>
      <c r="P107" s="23"/>
      <c r="Q107" s="23"/>
      <c r="R107" s="51" t="str">
        <f>IF(P107="","",T107*M107*LOOKUP(RIGHT($D$2,3),定数!$A$6:$A$13,定数!$B$6:$B$13))</f>
        <v/>
      </c>
      <c r="S107" s="51"/>
      <c r="T107" s="52" t="str">
        <f t="shared" si="15"/>
        <v/>
      </c>
      <c r="U107" s="52"/>
      <c r="V107" t="str">
        <f>IF(S107&lt;&gt;"",IF(S107&lt;0,1+V106,0),"")</f>
        <v/>
      </c>
      <c r="W107" t="str">
        <f>IF(T107&lt;&gt;"",IF(T107&lt;0,1+W106,0),"")</f>
        <v/>
      </c>
      <c r="X107" s="74" t="str">
        <f t="shared" si="16"/>
        <v/>
      </c>
      <c r="Y107" s="75" t="str">
        <f t="shared" si="17"/>
        <v/>
      </c>
      <c r="Z107" t="str">
        <f t="shared" si="11"/>
        <v/>
      </c>
      <c r="AA107" t="str">
        <f t="shared" si="12"/>
        <v/>
      </c>
    </row>
    <row r="108" spans="2:27">
      <c r="B108" s="23">
        <v>100</v>
      </c>
      <c r="C108" s="24" t="str">
        <f t="shared" si="10"/>
        <v/>
      </c>
      <c r="D108" s="24"/>
      <c r="E108" s="23"/>
      <c r="F108" s="25"/>
      <c r="G108" s="23"/>
      <c r="H108" s="23"/>
      <c r="I108" s="23"/>
      <c r="J108" s="23"/>
      <c r="K108" s="72" t="str">
        <f t="shared" si="13"/>
        <v/>
      </c>
      <c r="L108" s="73"/>
      <c r="M108" s="47" t="str">
        <f>IF(J108="","",(K108/J108)/LOOKUP(RIGHT($D$2,3),定数!$A$6:$A$13,定数!$B$6:$B$13))</f>
        <v/>
      </c>
      <c r="N108" s="23"/>
      <c r="O108" s="25"/>
      <c r="P108" s="23"/>
      <c r="Q108" s="23"/>
      <c r="R108" s="51" t="str">
        <f>IF(P108="","",T108*M108*LOOKUP(RIGHT($D$2,3),定数!$A$6:$A$13,定数!$B$6:$B$13))</f>
        <v/>
      </c>
      <c r="S108" s="51"/>
      <c r="T108" s="52" t="str">
        <f t="shared" si="15"/>
        <v/>
      </c>
      <c r="U108" s="52"/>
      <c r="V108" t="str">
        <f>IF(S108&lt;&gt;"",IF(S108&lt;0,1+V107,0),"")</f>
        <v/>
      </c>
      <c r="W108" t="str">
        <f>IF(T108&lt;&gt;"",IF(T108&lt;0,1+W107,0),"")</f>
        <v/>
      </c>
      <c r="X108" s="74" t="str">
        <f t="shared" si="16"/>
        <v/>
      </c>
      <c r="Y108" s="75" t="str">
        <f t="shared" si="17"/>
        <v/>
      </c>
      <c r="Z108" t="str">
        <f t="shared" si="11"/>
        <v/>
      </c>
      <c r="AA108" t="str">
        <f t="shared" si="12"/>
        <v/>
      </c>
    </row>
    <row r="109" spans="2:18">
      <c r="B109" s="48"/>
      <c r="C109" s="48"/>
      <c r="D109" s="48"/>
      <c r="E109" s="48"/>
      <c r="F109" s="48"/>
      <c r="G109" s="48"/>
      <c r="H109" s="48"/>
      <c r="I109" s="48"/>
      <c r="J109" s="48"/>
      <c r="K109" s="48"/>
      <c r="L109" s="48"/>
      <c r="M109" s="48"/>
      <c r="N109" s="48"/>
      <c r="O109" s="48"/>
      <c r="P109" s="48"/>
      <c r="Q109" s="48"/>
      <c r="R109" s="48"/>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0" priority="3" stopIfTrue="1" operator="equal">
      <formula>"買"</formula>
    </cfRule>
    <cfRule type="cellIs" dxfId="1" priority="4" stopIfTrue="1" operator="equal">
      <formula>"売"</formula>
    </cfRule>
  </conditionalFormatting>
  <conditionalFormatting sqref="G13">
    <cfRule type="cellIs" dxfId="0" priority="1" stopIfTrue="1" operator="equal">
      <formula>"買"</formula>
    </cfRule>
    <cfRule type="cellIs" dxfId="1" priority="2" stopIfTrue="1" operator="equal">
      <formula>"売"</formula>
    </cfRule>
  </conditionalFormatting>
  <conditionalFormatting sqref="G46">
    <cfRule type="cellIs" dxfId="0" priority="5" stopIfTrue="1" operator="equal">
      <formula>"買"</formula>
    </cfRule>
    <cfRule type="cellIs" dxfId="1" priority="6" stopIfTrue="1" operator="equal">
      <formula>"売"</formula>
    </cfRule>
  </conditionalFormatting>
  <conditionalFormatting sqref="G9:G11 G14:G45 G47:G108">
    <cfRule type="cellIs" dxfId="0" priority="7" stopIfTrue="1" operator="equal">
      <formula>"買"</formula>
    </cfRule>
    <cfRule type="cellIs" dxfId="1"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A109"/>
  <sheetViews>
    <sheetView zoomScale="115" zoomScaleNormal="115" workbookViewId="0">
      <pane ySplit="8" topLeftCell="A9" activePane="bottomLeft" state="frozen"/>
      <selection/>
      <selection pane="bottomLeft" activeCell="N4" sqref="N4:O4"/>
    </sheetView>
  </sheetViews>
  <sheetFormatPr defaultColWidth="9" defaultRowHeight="13.5"/>
  <cols>
    <col min="1" max="1" width="2.875" customWidth="1"/>
    <col min="2" max="18" width="6.625" customWidth="1"/>
    <col min="22" max="22" width="10.875" style="1" hidden="1" customWidth="1"/>
    <col min="23" max="23" width="9" hidden="1" customWidth="1"/>
  </cols>
  <sheetData>
    <row r="2" spans="2:20">
      <c r="B2" s="2" t="s">
        <v>10</v>
      </c>
      <c r="C2" s="2"/>
      <c r="D2" s="69" t="s">
        <v>48</v>
      </c>
      <c r="E2" s="69"/>
      <c r="F2" s="2" t="s">
        <v>12</v>
      </c>
      <c r="G2" s="2"/>
      <c r="H2" s="3" t="s">
        <v>49</v>
      </c>
      <c r="I2" s="3"/>
      <c r="J2" s="2" t="s">
        <v>14</v>
      </c>
      <c r="K2" s="2"/>
      <c r="L2" s="70">
        <v>100000</v>
      </c>
      <c r="M2" s="69"/>
      <c r="N2" s="2" t="s">
        <v>15</v>
      </c>
      <c r="O2" s="2"/>
      <c r="P2" s="26">
        <f>SUM(L2,D4)</f>
        <v>110526.315789474</v>
      </c>
      <c r="Q2" s="3"/>
      <c r="R2" s="48"/>
      <c r="S2" s="48"/>
      <c r="T2" s="48"/>
    </row>
    <row r="3" ht="57" customHeight="1" spans="2:19">
      <c r="B3" s="2" t="s">
        <v>16</v>
      </c>
      <c r="C3" s="2"/>
      <c r="D3" s="4" t="s">
        <v>50</v>
      </c>
      <c r="E3" s="4"/>
      <c r="F3" s="4"/>
      <c r="G3" s="4"/>
      <c r="H3" s="4"/>
      <c r="I3" s="4"/>
      <c r="J3" s="2" t="s">
        <v>18</v>
      </c>
      <c r="K3" s="2"/>
      <c r="L3" s="4" t="s">
        <v>51</v>
      </c>
      <c r="M3" s="27"/>
      <c r="N3" s="27"/>
      <c r="O3" s="27"/>
      <c r="P3" s="27"/>
      <c r="Q3" s="27"/>
      <c r="R3" s="48"/>
      <c r="S3" s="48"/>
    </row>
    <row r="4" spans="2:20">
      <c r="B4" s="2" t="s">
        <v>20</v>
      </c>
      <c r="C4" s="2"/>
      <c r="D4" s="5">
        <f>SUM($R$9:$S$993)</f>
        <v>10526.3157894737</v>
      </c>
      <c r="E4" s="5"/>
      <c r="F4" s="2" t="s">
        <v>21</v>
      </c>
      <c r="G4" s="2"/>
      <c r="H4" s="6">
        <f>SUM($T$9:$U$108)</f>
        <v>200</v>
      </c>
      <c r="I4" s="3"/>
      <c r="J4" s="28" t="s">
        <v>22</v>
      </c>
      <c r="K4" s="28"/>
      <c r="L4" s="26" t="e">
        <f>Z8/AA8</f>
        <v>#DIV/0!</v>
      </c>
      <c r="M4" s="26"/>
      <c r="N4" s="28" t="s">
        <v>23</v>
      </c>
      <c r="O4" s="28"/>
      <c r="P4" s="29">
        <f>MAX(Y:Y)</f>
        <v>0</v>
      </c>
      <c r="Q4" s="29"/>
      <c r="R4" s="48"/>
      <c r="S4" s="48"/>
      <c r="T4" s="48"/>
    </row>
    <row r="5" spans="2:20">
      <c r="B5" s="7" t="s">
        <v>24</v>
      </c>
      <c r="C5" s="3">
        <f>COUNTIF($R$9:$R$990,"&gt;0")</f>
        <v>1</v>
      </c>
      <c r="D5" s="2" t="s">
        <v>25</v>
      </c>
      <c r="E5" s="8">
        <f>COUNTIF($R$9:$R$990,"&lt;0")</f>
        <v>0</v>
      </c>
      <c r="F5" s="2" t="s">
        <v>26</v>
      </c>
      <c r="G5" s="3">
        <f>COUNTIF($R$9:$R$990,"=0")</f>
        <v>0</v>
      </c>
      <c r="H5" s="2" t="s">
        <v>27</v>
      </c>
      <c r="I5" s="29">
        <f>C5/SUM(C5,E5,G5)</f>
        <v>1</v>
      </c>
      <c r="J5" s="7" t="s">
        <v>28</v>
      </c>
      <c r="K5" s="2"/>
      <c r="L5" s="30">
        <f>MAX(V9:V993)</f>
        <v>1</v>
      </c>
      <c r="M5" s="31"/>
      <c r="N5" s="32" t="s">
        <v>29</v>
      </c>
      <c r="O5" s="33"/>
      <c r="P5" s="30">
        <f>MAX(W9:W993)</f>
        <v>0</v>
      </c>
      <c r="Q5" s="31"/>
      <c r="R5" s="48"/>
      <c r="S5" s="48"/>
      <c r="T5" s="48"/>
    </row>
    <row r="6" spans="2:20">
      <c r="B6" s="9"/>
      <c r="C6" s="10"/>
      <c r="D6" s="11"/>
      <c r="E6" s="12"/>
      <c r="F6" s="9"/>
      <c r="G6" s="12"/>
      <c r="H6" s="9"/>
      <c r="I6" s="34"/>
      <c r="J6" s="9"/>
      <c r="K6" s="9"/>
      <c r="L6" s="12"/>
      <c r="M6" s="71" t="s">
        <v>30</v>
      </c>
      <c r="N6" s="35"/>
      <c r="O6" s="35"/>
      <c r="P6" s="12"/>
      <c r="Q6" s="31"/>
      <c r="R6" s="48"/>
      <c r="S6" s="48"/>
      <c r="T6" s="48"/>
    </row>
    <row r="7" spans="2:21">
      <c r="B7" s="13" t="s">
        <v>31</v>
      </c>
      <c r="C7" s="14" t="s">
        <v>32</v>
      </c>
      <c r="D7" s="15"/>
      <c r="E7" s="16" t="s">
        <v>33</v>
      </c>
      <c r="F7" s="17"/>
      <c r="G7" s="17"/>
      <c r="H7" s="17"/>
      <c r="I7" s="36"/>
      <c r="J7" s="37"/>
      <c r="K7" s="38"/>
      <c r="L7" s="39"/>
      <c r="M7" s="40" t="s">
        <v>35</v>
      </c>
      <c r="N7" s="41" t="s">
        <v>36</v>
      </c>
      <c r="O7" s="42"/>
      <c r="P7" s="42"/>
      <c r="Q7" s="49"/>
      <c r="R7" s="50" t="s">
        <v>37</v>
      </c>
      <c r="S7" s="50"/>
      <c r="T7" s="50"/>
      <c r="U7" s="50"/>
    </row>
    <row r="8" spans="2:25">
      <c r="B8" s="18"/>
      <c r="C8" s="19"/>
      <c r="D8" s="20"/>
      <c r="E8" s="21" t="s">
        <v>38</v>
      </c>
      <c r="F8" s="21" t="s">
        <v>39</v>
      </c>
      <c r="G8" s="21" t="s">
        <v>40</v>
      </c>
      <c r="H8" s="22" t="s">
        <v>41</v>
      </c>
      <c r="I8" s="36"/>
      <c r="J8" s="43" t="s">
        <v>42</v>
      </c>
      <c r="K8" s="44" t="s">
        <v>43</v>
      </c>
      <c r="L8" s="39"/>
      <c r="M8" s="40"/>
      <c r="N8" s="45" t="s">
        <v>38</v>
      </c>
      <c r="O8" s="45" t="s">
        <v>39</v>
      </c>
      <c r="P8" s="46" t="s">
        <v>41</v>
      </c>
      <c r="Q8" s="49"/>
      <c r="R8" s="50" t="s">
        <v>44</v>
      </c>
      <c r="S8" s="50"/>
      <c r="T8" s="50" t="s">
        <v>42</v>
      </c>
      <c r="U8" s="50"/>
      <c r="Y8" t="s">
        <v>45</v>
      </c>
    </row>
    <row r="9" spans="2:27">
      <c r="B9" s="23">
        <v>1</v>
      </c>
      <c r="C9" s="24">
        <f>L2</f>
        <v>100000</v>
      </c>
      <c r="D9" s="24"/>
      <c r="E9" s="23">
        <v>2001</v>
      </c>
      <c r="F9" s="25">
        <v>42111</v>
      </c>
      <c r="G9" s="23" t="s">
        <v>47</v>
      </c>
      <c r="H9" s="23">
        <v>1</v>
      </c>
      <c r="I9" s="23"/>
      <c r="J9" s="23">
        <v>57</v>
      </c>
      <c r="K9" s="24">
        <f>IF(J9="","",C9*0.03)</f>
        <v>3000</v>
      </c>
      <c r="L9" s="24"/>
      <c r="M9" s="47">
        <f>IF(J9="","",(K9/J9)/LOOKUP(RIGHT($D$2,3),定数!$A$6:$A$13,定数!$B$6:$B$13))</f>
        <v>0.43859649122807</v>
      </c>
      <c r="N9" s="23">
        <v>2001</v>
      </c>
      <c r="O9" s="25">
        <v>42111</v>
      </c>
      <c r="P9" s="23">
        <v>1.02</v>
      </c>
      <c r="Q9" s="23"/>
      <c r="R9" s="51">
        <f>IF(P9="","",T9*M9*LOOKUP(RIGHT($D$2,3),定数!$A$6:$A$13,定数!$B$6:$B$13))</f>
        <v>10526.3157894737</v>
      </c>
      <c r="S9" s="51"/>
      <c r="T9" s="52">
        <f>IF(P9="","",IF(G9="買",(P9-H9),(H9-P9))*IF(RIGHT($D$2,3)="JPY",100,10000))</f>
        <v>200</v>
      </c>
      <c r="U9" s="52"/>
      <c r="V9" s="48">
        <f>IF(T9&lt;&gt;"",IF(T9&gt;0,1+V8,0),"")</f>
        <v>1</v>
      </c>
      <c r="W9">
        <f>IF(T9&lt;&gt;"",IF(T9&lt;0,1+W8,0),"")</f>
        <v>0</v>
      </c>
      <c r="Z9">
        <f>IF(R9&gt;0,R9,"")</f>
        <v>10526.3157894737</v>
      </c>
      <c r="AA9" t="str">
        <f>IF(R9&lt;0,R9,"")</f>
        <v/>
      </c>
    </row>
    <row r="10" spans="2:27">
      <c r="B10" s="23">
        <v>2</v>
      </c>
      <c r="C10" s="24">
        <f t="shared" ref="C10:C73" si="0">IF(R9="","",C9+R9)</f>
        <v>110526.315789474</v>
      </c>
      <c r="D10" s="24"/>
      <c r="E10" s="23"/>
      <c r="F10" s="25"/>
      <c r="G10" s="23"/>
      <c r="H10" s="23"/>
      <c r="I10" s="23"/>
      <c r="J10" s="23"/>
      <c r="K10" s="72" t="str">
        <f>IF(J10="","",C10*0.03)</f>
        <v/>
      </c>
      <c r="L10" s="73"/>
      <c r="M10" s="47" t="str">
        <f>IF(J10="","",(K10/J10)/LOOKUP(RIGHT($D$2,3),定数!$A$6:$A$13,定数!$B$6:$B$13))</f>
        <v/>
      </c>
      <c r="N10" s="23"/>
      <c r="O10" s="25"/>
      <c r="P10" s="23"/>
      <c r="Q10" s="23"/>
      <c r="R10" s="51" t="str">
        <f>IF(P10="","",T10*M10*LOOKUP(RIGHT($D$2,3),定数!$A$6:$A$13,定数!$B$6:$B$13))</f>
        <v/>
      </c>
      <c r="S10" s="51"/>
      <c r="T10" s="52" t="str">
        <f>IF(P10="","",IF(G10="買",(P10-H10),(H10-P10))*IF(RIGHT($D$2,3)="JPY",100,10000))</f>
        <v/>
      </c>
      <c r="U10" s="52"/>
      <c r="V10" s="1" t="str">
        <f t="shared" ref="V10:V22" si="1">IF(T10&lt;&gt;"",IF(T10&gt;0,1+V9,0),"")</f>
        <v/>
      </c>
      <c r="W10" t="str">
        <f t="shared" ref="W10:W73" si="2">IF(T10&lt;&gt;"",IF(T10&lt;0,1+W9,0),"")</f>
        <v/>
      </c>
      <c r="X10" s="74">
        <f>IF(C10&lt;&gt;"",MAX(C10,C9),"")</f>
        <v>110526.315789474</v>
      </c>
      <c r="Z10" t="str">
        <f t="shared" ref="Z10:Z73" si="3">IF(R10&gt;0,R10,"")</f>
        <v/>
      </c>
      <c r="AA10" t="str">
        <f t="shared" ref="AA10:AA73" si="4">IF(R10&lt;0,R10,"")</f>
        <v/>
      </c>
    </row>
    <row r="11" spans="2:27">
      <c r="B11" s="23">
        <v>3</v>
      </c>
      <c r="C11" s="24" t="str">
        <f t="shared" si="0"/>
        <v/>
      </c>
      <c r="D11" s="24"/>
      <c r="E11" s="23"/>
      <c r="F11" s="25"/>
      <c r="G11" s="23"/>
      <c r="H11" s="23"/>
      <c r="I11" s="23"/>
      <c r="J11" s="23"/>
      <c r="K11" s="72" t="str">
        <f t="shared" ref="K11:K74" si="5">IF(J11="","",C11*0.03)</f>
        <v/>
      </c>
      <c r="L11" s="73"/>
      <c r="M11" s="47" t="str">
        <f>IF(J11="","",(K11/J11)/LOOKUP(RIGHT($D$2,3),定数!$A$6:$A$13,定数!$B$6:$B$13))</f>
        <v/>
      </c>
      <c r="N11" s="23"/>
      <c r="O11" s="25"/>
      <c r="P11" s="23"/>
      <c r="Q11" s="23"/>
      <c r="R11" s="51" t="str">
        <f>IF(P11="","",T11*M11*LOOKUP(RIGHT($D$2,3),定数!$A$6:$A$13,定数!$B$6:$B$13))</f>
        <v/>
      </c>
      <c r="S11" s="51"/>
      <c r="T11" s="52" t="str">
        <f>IF(P11="","",IF(G11="買",(P11-H11),(H11-P11))*IF(RIGHT($D$2,3)="JPY",100,10000))</f>
        <v/>
      </c>
      <c r="U11" s="52"/>
      <c r="V11" s="1" t="str">
        <f t="shared" si="1"/>
        <v/>
      </c>
      <c r="W11" t="str">
        <f t="shared" si="2"/>
        <v/>
      </c>
      <c r="X11" s="74" t="str">
        <f>IF(C11&lt;&gt;"",MAX(X10,C11),"")</f>
        <v/>
      </c>
      <c r="Y11" s="75" t="str">
        <f>IF(X11&lt;&gt;"",1-(C11/X11),"")</f>
        <v/>
      </c>
      <c r="Z11" t="str">
        <f t="shared" si="3"/>
        <v/>
      </c>
      <c r="AA11" t="str">
        <f t="shared" si="4"/>
        <v/>
      </c>
    </row>
    <row r="12" spans="2:27">
      <c r="B12" s="23">
        <v>4</v>
      </c>
      <c r="C12" s="24" t="str">
        <f t="shared" si="0"/>
        <v/>
      </c>
      <c r="D12" s="24"/>
      <c r="E12" s="23"/>
      <c r="F12" s="25"/>
      <c r="G12" s="23"/>
      <c r="H12" s="23"/>
      <c r="I12" s="23"/>
      <c r="J12" s="23"/>
      <c r="K12" s="72" t="str">
        <f t="shared" si="5"/>
        <v/>
      </c>
      <c r="L12" s="73"/>
      <c r="M12" s="47" t="str">
        <f>IF(J12="","",(K12/J12)/LOOKUP(RIGHT($D$2,3),定数!$A$6:$A$13,定数!$B$6:$B$13))</f>
        <v/>
      </c>
      <c r="N12" s="23"/>
      <c r="O12" s="25"/>
      <c r="P12" s="23"/>
      <c r="Q12" s="23"/>
      <c r="R12" s="51" t="str">
        <f>IF(P12="","",T12*M12*LOOKUP(RIGHT($D$2,3),定数!$A$6:$A$13,定数!$B$6:$B$13))</f>
        <v/>
      </c>
      <c r="S12" s="51"/>
      <c r="T12" s="52" t="str">
        <f t="shared" ref="T12:T75" si="6">IF(P12="","",IF(G12="買",(P12-H12),(H12-P12))*IF(RIGHT($D$2,3)="JPY",100,10000))</f>
        <v/>
      </c>
      <c r="U12" s="52"/>
      <c r="V12" s="1" t="str">
        <f t="shared" si="1"/>
        <v/>
      </c>
      <c r="W12" t="str">
        <f t="shared" si="2"/>
        <v/>
      </c>
      <c r="X12" s="74" t="str">
        <f t="shared" ref="X12:X75" si="7">IF(C12&lt;&gt;"",MAX(X11,C12),"")</f>
        <v/>
      </c>
      <c r="Y12" s="75" t="str">
        <f t="shared" ref="Y12:Y75" si="8">IF(X12&lt;&gt;"",1-(C12/X12),"")</f>
        <v/>
      </c>
      <c r="Z12" t="str">
        <f t="shared" si="3"/>
        <v/>
      </c>
      <c r="AA12" t="str">
        <f t="shared" si="4"/>
        <v/>
      </c>
    </row>
    <row r="13" spans="2:27">
      <c r="B13" s="23">
        <v>5</v>
      </c>
      <c r="C13" s="24" t="str">
        <f t="shared" si="0"/>
        <v/>
      </c>
      <c r="D13" s="24"/>
      <c r="E13" s="23"/>
      <c r="F13" s="25"/>
      <c r="G13" s="23"/>
      <c r="H13" s="23"/>
      <c r="I13" s="23"/>
      <c r="J13" s="23"/>
      <c r="K13" s="72" t="str">
        <f t="shared" si="5"/>
        <v/>
      </c>
      <c r="L13" s="73"/>
      <c r="M13" s="47" t="str">
        <f>IF(J13="","",(K13/J13)/LOOKUP(RIGHT($D$2,3),定数!$A$6:$A$13,定数!$B$6:$B$13))</f>
        <v/>
      </c>
      <c r="N13" s="23"/>
      <c r="O13" s="25"/>
      <c r="P13" s="23"/>
      <c r="Q13" s="23"/>
      <c r="R13" s="51" t="str">
        <f>IF(P13="","",T13*M13*LOOKUP(RIGHT($D$2,3),定数!$A$6:$A$13,定数!$B$6:$B$13))</f>
        <v/>
      </c>
      <c r="S13" s="51"/>
      <c r="T13" s="52" t="str">
        <f t="shared" si="6"/>
        <v/>
      </c>
      <c r="U13" s="52"/>
      <c r="V13" s="1" t="str">
        <f t="shared" si="1"/>
        <v/>
      </c>
      <c r="W13" t="str">
        <f t="shared" si="2"/>
        <v/>
      </c>
      <c r="X13" s="74" t="str">
        <f t="shared" si="7"/>
        <v/>
      </c>
      <c r="Y13" s="75" t="str">
        <f t="shared" si="8"/>
        <v/>
      </c>
      <c r="Z13" t="str">
        <f t="shared" si="3"/>
        <v/>
      </c>
      <c r="AA13" t="str">
        <f t="shared" si="4"/>
        <v/>
      </c>
    </row>
    <row r="14" spans="2:27">
      <c r="B14" s="23">
        <v>6</v>
      </c>
      <c r="C14" s="24" t="str">
        <f t="shared" si="0"/>
        <v/>
      </c>
      <c r="D14" s="24"/>
      <c r="E14" s="23"/>
      <c r="F14" s="25"/>
      <c r="G14" s="23"/>
      <c r="H14" s="23"/>
      <c r="I14" s="23"/>
      <c r="J14" s="23"/>
      <c r="K14" s="72" t="str">
        <f t="shared" si="5"/>
        <v/>
      </c>
      <c r="L14" s="73"/>
      <c r="M14" s="47" t="str">
        <f>IF(J14="","",(K14/J14)/LOOKUP(RIGHT($D$2,3),定数!$A$6:$A$13,定数!$B$6:$B$13))</f>
        <v/>
      </c>
      <c r="N14" s="23"/>
      <c r="O14" s="25"/>
      <c r="P14" s="23"/>
      <c r="Q14" s="23"/>
      <c r="R14" s="51" t="str">
        <f>IF(P14="","",T14*M14*LOOKUP(RIGHT($D$2,3),定数!$A$6:$A$13,定数!$B$6:$B$13))</f>
        <v/>
      </c>
      <c r="S14" s="51"/>
      <c r="T14" s="52" t="str">
        <f t="shared" si="6"/>
        <v/>
      </c>
      <c r="U14" s="52"/>
      <c r="V14" s="1" t="str">
        <f t="shared" si="1"/>
        <v/>
      </c>
      <c r="W14" t="str">
        <f t="shared" si="2"/>
        <v/>
      </c>
      <c r="X14" s="74" t="str">
        <f t="shared" si="7"/>
        <v/>
      </c>
      <c r="Y14" s="75" t="str">
        <f t="shared" si="8"/>
        <v/>
      </c>
      <c r="Z14" t="str">
        <f t="shared" si="3"/>
        <v/>
      </c>
      <c r="AA14" t="str">
        <f t="shared" si="4"/>
        <v/>
      </c>
    </row>
    <row r="15" spans="2:27">
      <c r="B15" s="23">
        <v>7</v>
      </c>
      <c r="C15" s="24" t="str">
        <f t="shared" si="0"/>
        <v/>
      </c>
      <c r="D15" s="24"/>
      <c r="E15" s="23"/>
      <c r="F15" s="25"/>
      <c r="G15" s="23"/>
      <c r="H15" s="23"/>
      <c r="I15" s="23"/>
      <c r="J15" s="23"/>
      <c r="K15" s="72" t="str">
        <f t="shared" si="5"/>
        <v/>
      </c>
      <c r="L15" s="73"/>
      <c r="M15" s="47" t="str">
        <f>IF(J15="","",(K15/J15)/LOOKUP(RIGHT($D$2,3),定数!$A$6:$A$13,定数!$B$6:$B$13))</f>
        <v/>
      </c>
      <c r="N15" s="23"/>
      <c r="O15" s="25"/>
      <c r="P15" s="23"/>
      <c r="Q15" s="23"/>
      <c r="R15" s="51" t="str">
        <f>IF(P15="","",T15*M15*LOOKUP(RIGHT($D$2,3),定数!$A$6:$A$13,定数!$B$6:$B$13))</f>
        <v/>
      </c>
      <c r="S15" s="51"/>
      <c r="T15" s="52" t="str">
        <f t="shared" si="6"/>
        <v/>
      </c>
      <c r="U15" s="52"/>
      <c r="V15" s="1" t="str">
        <f t="shared" si="1"/>
        <v/>
      </c>
      <c r="W15" t="str">
        <f t="shared" si="2"/>
        <v/>
      </c>
      <c r="X15" s="74" t="str">
        <f t="shared" si="7"/>
        <v/>
      </c>
      <c r="Y15" s="75" t="str">
        <f t="shared" si="8"/>
        <v/>
      </c>
      <c r="Z15" t="str">
        <f t="shared" si="3"/>
        <v/>
      </c>
      <c r="AA15" t="str">
        <f t="shared" si="4"/>
        <v/>
      </c>
    </row>
    <row r="16" spans="2:27">
      <c r="B16" s="23">
        <v>8</v>
      </c>
      <c r="C16" s="24" t="str">
        <f t="shared" si="0"/>
        <v/>
      </c>
      <c r="D16" s="24"/>
      <c r="E16" s="23"/>
      <c r="F16" s="25"/>
      <c r="G16" s="23"/>
      <c r="H16" s="23"/>
      <c r="I16" s="23"/>
      <c r="J16" s="23"/>
      <c r="K16" s="72" t="str">
        <f t="shared" si="5"/>
        <v/>
      </c>
      <c r="L16" s="73"/>
      <c r="M16" s="47" t="str">
        <f>IF(J16="","",(K16/J16)/LOOKUP(RIGHT($D$2,3),定数!$A$6:$A$13,定数!$B$6:$B$13))</f>
        <v/>
      </c>
      <c r="N16" s="23"/>
      <c r="O16" s="25"/>
      <c r="P16" s="23"/>
      <c r="Q16" s="23"/>
      <c r="R16" s="51" t="str">
        <f>IF(P16="","",T16*M16*LOOKUP(RIGHT($D$2,3),定数!$A$6:$A$13,定数!$B$6:$B$13))</f>
        <v/>
      </c>
      <c r="S16" s="51"/>
      <c r="T16" s="52" t="str">
        <f t="shared" si="6"/>
        <v/>
      </c>
      <c r="U16" s="52"/>
      <c r="V16" s="1" t="str">
        <f t="shared" si="1"/>
        <v/>
      </c>
      <c r="W16" t="str">
        <f t="shared" si="2"/>
        <v/>
      </c>
      <c r="X16" s="74" t="str">
        <f t="shared" si="7"/>
        <v/>
      </c>
      <c r="Y16" s="75" t="str">
        <f t="shared" si="8"/>
        <v/>
      </c>
      <c r="Z16" t="str">
        <f t="shared" si="3"/>
        <v/>
      </c>
      <c r="AA16" t="str">
        <f t="shared" si="4"/>
        <v/>
      </c>
    </row>
    <row r="17" spans="2:27">
      <c r="B17" s="23">
        <v>9</v>
      </c>
      <c r="C17" s="24" t="str">
        <f t="shared" si="0"/>
        <v/>
      </c>
      <c r="D17" s="24"/>
      <c r="E17" s="23"/>
      <c r="F17" s="25"/>
      <c r="G17" s="23"/>
      <c r="H17" s="23"/>
      <c r="I17" s="23"/>
      <c r="J17" s="23"/>
      <c r="K17" s="72" t="str">
        <f t="shared" si="5"/>
        <v/>
      </c>
      <c r="L17" s="73"/>
      <c r="M17" s="47" t="str">
        <f>IF(J17="","",(K17/J17)/LOOKUP(RIGHT($D$2,3),定数!$A$6:$A$13,定数!$B$6:$B$13))</f>
        <v/>
      </c>
      <c r="N17" s="23"/>
      <c r="O17" s="25"/>
      <c r="P17" s="23"/>
      <c r="Q17" s="23"/>
      <c r="R17" s="51" t="str">
        <f>IF(P17="","",T17*M17*LOOKUP(RIGHT($D$2,3),定数!$A$6:$A$13,定数!$B$6:$B$13))</f>
        <v/>
      </c>
      <c r="S17" s="51"/>
      <c r="T17" s="52" t="str">
        <f t="shared" si="6"/>
        <v/>
      </c>
      <c r="U17" s="52"/>
      <c r="V17" s="1" t="str">
        <f t="shared" si="1"/>
        <v/>
      </c>
      <c r="W17" t="str">
        <f t="shared" si="2"/>
        <v/>
      </c>
      <c r="X17" s="74" t="str">
        <f t="shared" si="7"/>
        <v/>
      </c>
      <c r="Y17" s="75" t="str">
        <f t="shared" si="8"/>
        <v/>
      </c>
      <c r="Z17" t="str">
        <f t="shared" si="3"/>
        <v/>
      </c>
      <c r="AA17" t="str">
        <f t="shared" si="4"/>
        <v/>
      </c>
    </row>
    <row r="18" spans="2:27">
      <c r="B18" s="23">
        <v>10</v>
      </c>
      <c r="C18" s="24" t="str">
        <f t="shared" si="0"/>
        <v/>
      </c>
      <c r="D18" s="24"/>
      <c r="E18" s="23"/>
      <c r="F18" s="25"/>
      <c r="G18" s="23"/>
      <c r="H18" s="23"/>
      <c r="I18" s="23"/>
      <c r="J18" s="23"/>
      <c r="K18" s="72" t="str">
        <f t="shared" si="5"/>
        <v/>
      </c>
      <c r="L18" s="73"/>
      <c r="M18" s="47" t="str">
        <f>IF(J18="","",(K18/J18)/LOOKUP(RIGHT($D$2,3),定数!$A$6:$A$13,定数!$B$6:$B$13))</f>
        <v/>
      </c>
      <c r="N18" s="23"/>
      <c r="O18" s="25"/>
      <c r="P18" s="23"/>
      <c r="Q18" s="23"/>
      <c r="R18" s="51" t="str">
        <f>IF(P18="","",T18*M18*LOOKUP(RIGHT($D$2,3),定数!$A$6:$A$13,定数!$B$6:$B$13))</f>
        <v/>
      </c>
      <c r="S18" s="51"/>
      <c r="T18" s="52" t="str">
        <f t="shared" si="6"/>
        <v/>
      </c>
      <c r="U18" s="52"/>
      <c r="V18" s="1" t="str">
        <f t="shared" si="1"/>
        <v/>
      </c>
      <c r="W18" t="str">
        <f t="shared" si="2"/>
        <v/>
      </c>
      <c r="X18" s="74" t="str">
        <f t="shared" si="7"/>
        <v/>
      </c>
      <c r="Y18" s="75" t="str">
        <f t="shared" si="8"/>
        <v/>
      </c>
      <c r="Z18" t="str">
        <f t="shared" si="3"/>
        <v/>
      </c>
      <c r="AA18" t="str">
        <f t="shared" si="4"/>
        <v/>
      </c>
    </row>
    <row r="19" spans="2:27">
      <c r="B19" s="23">
        <v>11</v>
      </c>
      <c r="C19" s="24" t="str">
        <f t="shared" si="0"/>
        <v/>
      </c>
      <c r="D19" s="24"/>
      <c r="E19" s="23"/>
      <c r="F19" s="25"/>
      <c r="G19" s="23"/>
      <c r="H19" s="23"/>
      <c r="I19" s="23"/>
      <c r="J19" s="23"/>
      <c r="K19" s="72" t="str">
        <f t="shared" si="5"/>
        <v/>
      </c>
      <c r="L19" s="73"/>
      <c r="M19" s="47" t="str">
        <f>IF(J19="","",(K19/J19)/LOOKUP(RIGHT($D$2,3),定数!$A$6:$A$13,定数!$B$6:$B$13))</f>
        <v/>
      </c>
      <c r="N19" s="23"/>
      <c r="O19" s="25"/>
      <c r="P19" s="23"/>
      <c r="Q19" s="23"/>
      <c r="R19" s="51" t="str">
        <f>IF(P19="","",T19*M19*LOOKUP(RIGHT($D$2,3),定数!$A$6:$A$13,定数!$B$6:$B$13))</f>
        <v/>
      </c>
      <c r="S19" s="51"/>
      <c r="T19" s="52" t="str">
        <f t="shared" si="6"/>
        <v/>
      </c>
      <c r="U19" s="52"/>
      <c r="V19" s="1" t="str">
        <f t="shared" si="1"/>
        <v/>
      </c>
      <c r="W19" t="str">
        <f t="shared" si="2"/>
        <v/>
      </c>
      <c r="X19" s="74" t="str">
        <f t="shared" si="7"/>
        <v/>
      </c>
      <c r="Y19" s="75" t="str">
        <f t="shared" si="8"/>
        <v/>
      </c>
      <c r="Z19" t="str">
        <f t="shared" si="3"/>
        <v/>
      </c>
      <c r="AA19" t="str">
        <f t="shared" si="4"/>
        <v/>
      </c>
    </row>
    <row r="20" spans="2:27">
      <c r="B20" s="23">
        <v>12</v>
      </c>
      <c r="C20" s="24" t="str">
        <f t="shared" si="0"/>
        <v/>
      </c>
      <c r="D20" s="24"/>
      <c r="E20" s="23"/>
      <c r="F20" s="25"/>
      <c r="G20" s="23"/>
      <c r="H20" s="23"/>
      <c r="I20" s="23"/>
      <c r="J20" s="23"/>
      <c r="K20" s="72" t="str">
        <f t="shared" si="5"/>
        <v/>
      </c>
      <c r="L20" s="73"/>
      <c r="M20" s="47" t="str">
        <f>IF(J20="","",(K20/J20)/LOOKUP(RIGHT($D$2,3),定数!$A$6:$A$13,定数!$B$6:$B$13))</f>
        <v/>
      </c>
      <c r="N20" s="23"/>
      <c r="O20" s="25"/>
      <c r="P20" s="23"/>
      <c r="Q20" s="23"/>
      <c r="R20" s="51" t="str">
        <f>IF(P20="","",T20*M20*LOOKUP(RIGHT($D$2,3),定数!$A$6:$A$13,定数!$B$6:$B$13))</f>
        <v/>
      </c>
      <c r="S20" s="51"/>
      <c r="T20" s="52" t="str">
        <f t="shared" si="6"/>
        <v/>
      </c>
      <c r="U20" s="52"/>
      <c r="V20" s="1" t="str">
        <f t="shared" si="1"/>
        <v/>
      </c>
      <c r="W20" t="str">
        <f t="shared" si="2"/>
        <v/>
      </c>
      <c r="X20" s="74" t="str">
        <f t="shared" si="7"/>
        <v/>
      </c>
      <c r="Y20" s="75" t="str">
        <f t="shared" si="8"/>
        <v/>
      </c>
      <c r="Z20" t="str">
        <f t="shared" si="3"/>
        <v/>
      </c>
      <c r="AA20" t="str">
        <f t="shared" si="4"/>
        <v/>
      </c>
    </row>
    <row r="21" spans="2:27">
      <c r="B21" s="23">
        <v>13</v>
      </c>
      <c r="C21" s="24" t="str">
        <f t="shared" si="0"/>
        <v/>
      </c>
      <c r="D21" s="24"/>
      <c r="E21" s="23"/>
      <c r="F21" s="25"/>
      <c r="G21" s="23"/>
      <c r="H21" s="23"/>
      <c r="I21" s="23"/>
      <c r="J21" s="23"/>
      <c r="K21" s="72" t="str">
        <f t="shared" si="5"/>
        <v/>
      </c>
      <c r="L21" s="73"/>
      <c r="M21" s="47" t="str">
        <f>IF(J21="","",(K21/J21)/LOOKUP(RIGHT($D$2,3),定数!$A$6:$A$13,定数!$B$6:$B$13))</f>
        <v/>
      </c>
      <c r="N21" s="23"/>
      <c r="O21" s="25"/>
      <c r="P21" s="23"/>
      <c r="Q21" s="23"/>
      <c r="R21" s="51" t="str">
        <f>IF(P21="","",T21*M21*LOOKUP(RIGHT($D$2,3),定数!$A$6:$A$13,定数!$B$6:$B$13))</f>
        <v/>
      </c>
      <c r="S21" s="51"/>
      <c r="T21" s="52" t="str">
        <f t="shared" si="6"/>
        <v/>
      </c>
      <c r="U21" s="52"/>
      <c r="V21" s="1" t="str">
        <f t="shared" si="1"/>
        <v/>
      </c>
      <c r="W21" t="str">
        <f t="shared" si="2"/>
        <v/>
      </c>
      <c r="X21" s="74" t="str">
        <f t="shared" si="7"/>
        <v/>
      </c>
      <c r="Y21" s="75" t="str">
        <f t="shared" si="8"/>
        <v/>
      </c>
      <c r="Z21" t="str">
        <f t="shared" si="3"/>
        <v/>
      </c>
      <c r="AA21" t="str">
        <f t="shared" si="4"/>
        <v/>
      </c>
    </row>
    <row r="22" spans="2:27">
      <c r="B22" s="23">
        <v>14</v>
      </c>
      <c r="C22" s="24" t="str">
        <f t="shared" si="0"/>
        <v/>
      </c>
      <c r="D22" s="24"/>
      <c r="E22" s="23"/>
      <c r="F22" s="25"/>
      <c r="G22" s="23"/>
      <c r="H22" s="23"/>
      <c r="I22" s="23"/>
      <c r="J22" s="23"/>
      <c r="K22" s="72" t="str">
        <f t="shared" si="5"/>
        <v/>
      </c>
      <c r="L22" s="73"/>
      <c r="M22" s="47" t="str">
        <f>IF(J22="","",(K22/J22)/LOOKUP(RIGHT($D$2,3),定数!$A$6:$A$13,定数!$B$6:$B$13))</f>
        <v/>
      </c>
      <c r="N22" s="23"/>
      <c r="O22" s="25"/>
      <c r="P22" s="23"/>
      <c r="Q22" s="23"/>
      <c r="R22" s="51" t="str">
        <f>IF(P22="","",T22*M22*LOOKUP(RIGHT($D$2,3),定数!$A$6:$A$13,定数!$B$6:$B$13))</f>
        <v/>
      </c>
      <c r="S22" s="51"/>
      <c r="T22" s="52" t="str">
        <f t="shared" si="6"/>
        <v/>
      </c>
      <c r="U22" s="52"/>
      <c r="V22" s="1" t="str">
        <f t="shared" si="1"/>
        <v/>
      </c>
      <c r="W22" t="str">
        <f t="shared" si="2"/>
        <v/>
      </c>
      <c r="X22" s="74" t="str">
        <f t="shared" si="7"/>
        <v/>
      </c>
      <c r="Y22" s="75" t="str">
        <f t="shared" si="8"/>
        <v/>
      </c>
      <c r="Z22" t="str">
        <f t="shared" si="3"/>
        <v/>
      </c>
      <c r="AA22" t="str">
        <f t="shared" si="4"/>
        <v/>
      </c>
    </row>
    <row r="23" spans="2:27">
      <c r="B23" s="23">
        <v>15</v>
      </c>
      <c r="C23" s="24" t="str">
        <f t="shared" si="0"/>
        <v/>
      </c>
      <c r="D23" s="24"/>
      <c r="E23" s="23"/>
      <c r="F23" s="25"/>
      <c r="G23" s="23"/>
      <c r="H23" s="23"/>
      <c r="I23" s="23"/>
      <c r="J23" s="23"/>
      <c r="K23" s="72" t="str">
        <f t="shared" si="5"/>
        <v/>
      </c>
      <c r="L23" s="73"/>
      <c r="M23" s="47" t="str">
        <f>IF(J23="","",(K23/J23)/LOOKUP(RIGHT($D$2,3),定数!$A$6:$A$13,定数!$B$6:$B$13))</f>
        <v/>
      </c>
      <c r="N23" s="23"/>
      <c r="O23" s="25"/>
      <c r="P23" s="23"/>
      <c r="Q23" s="23"/>
      <c r="R23" s="51" t="str">
        <f>IF(P23="","",T23*M23*LOOKUP(RIGHT($D$2,3),定数!$A$6:$A$13,定数!$B$6:$B$13))</f>
        <v/>
      </c>
      <c r="S23" s="51"/>
      <c r="T23" s="52" t="str">
        <f t="shared" si="6"/>
        <v/>
      </c>
      <c r="U23" s="52"/>
      <c r="V23" t="str">
        <f t="shared" ref="V23:W74" si="9">IF(S23&lt;&gt;"",IF(S23&lt;0,1+V22,0),"")</f>
        <v/>
      </c>
      <c r="W23" t="str">
        <f t="shared" si="2"/>
        <v/>
      </c>
      <c r="X23" s="74" t="str">
        <f t="shared" si="7"/>
        <v/>
      </c>
      <c r="Y23" s="75" t="str">
        <f t="shared" si="8"/>
        <v/>
      </c>
      <c r="Z23" t="str">
        <f t="shared" si="3"/>
        <v/>
      </c>
      <c r="AA23" t="str">
        <f t="shared" si="4"/>
        <v/>
      </c>
    </row>
    <row r="24" spans="2:27">
      <c r="B24" s="23">
        <v>16</v>
      </c>
      <c r="C24" s="24" t="str">
        <f t="shared" si="0"/>
        <v/>
      </c>
      <c r="D24" s="24"/>
      <c r="E24" s="23"/>
      <c r="F24" s="25"/>
      <c r="G24" s="23"/>
      <c r="H24" s="23"/>
      <c r="I24" s="23"/>
      <c r="J24" s="23"/>
      <c r="K24" s="72" t="str">
        <f t="shared" si="5"/>
        <v/>
      </c>
      <c r="L24" s="73"/>
      <c r="M24" s="47" t="str">
        <f>IF(J24="","",(K24/J24)/LOOKUP(RIGHT($D$2,3),定数!$A$6:$A$13,定数!$B$6:$B$13))</f>
        <v/>
      </c>
      <c r="N24" s="23"/>
      <c r="O24" s="25"/>
      <c r="P24" s="23"/>
      <c r="Q24" s="23"/>
      <c r="R24" s="51" t="str">
        <f>IF(P24="","",T24*M24*LOOKUP(RIGHT($D$2,3),定数!$A$6:$A$13,定数!$B$6:$B$13))</f>
        <v/>
      </c>
      <c r="S24" s="51"/>
      <c r="T24" s="52" t="str">
        <f t="shared" si="6"/>
        <v/>
      </c>
      <c r="U24" s="52"/>
      <c r="V24" t="str">
        <f t="shared" si="9"/>
        <v/>
      </c>
      <c r="W24" t="str">
        <f t="shared" si="2"/>
        <v/>
      </c>
      <c r="X24" s="74" t="str">
        <f t="shared" si="7"/>
        <v/>
      </c>
      <c r="Y24" s="75" t="str">
        <f t="shared" si="8"/>
        <v/>
      </c>
      <c r="Z24" t="str">
        <f t="shared" si="3"/>
        <v/>
      </c>
      <c r="AA24" t="str">
        <f t="shared" si="4"/>
        <v/>
      </c>
    </row>
    <row r="25" spans="2:27">
      <c r="B25" s="23">
        <v>17</v>
      </c>
      <c r="C25" s="24" t="str">
        <f t="shared" si="0"/>
        <v/>
      </c>
      <c r="D25" s="24"/>
      <c r="E25" s="23"/>
      <c r="F25" s="25"/>
      <c r="G25" s="23"/>
      <c r="H25" s="23"/>
      <c r="I25" s="23"/>
      <c r="J25" s="23"/>
      <c r="K25" s="72" t="str">
        <f t="shared" si="5"/>
        <v/>
      </c>
      <c r="L25" s="73"/>
      <c r="M25" s="47" t="str">
        <f>IF(J25="","",(K25/J25)/LOOKUP(RIGHT($D$2,3),定数!$A$6:$A$13,定数!$B$6:$B$13))</f>
        <v/>
      </c>
      <c r="N25" s="23"/>
      <c r="O25" s="25"/>
      <c r="P25" s="23"/>
      <c r="Q25" s="23"/>
      <c r="R25" s="51" t="str">
        <f>IF(P25="","",T25*M25*LOOKUP(RIGHT($D$2,3),定数!$A$6:$A$13,定数!$B$6:$B$13))</f>
        <v/>
      </c>
      <c r="S25" s="51"/>
      <c r="T25" s="52" t="str">
        <f t="shared" si="6"/>
        <v/>
      </c>
      <c r="U25" s="52"/>
      <c r="V25" t="str">
        <f t="shared" si="9"/>
        <v/>
      </c>
      <c r="W25" t="str">
        <f t="shared" si="2"/>
        <v/>
      </c>
      <c r="X25" s="74" t="str">
        <f t="shared" si="7"/>
        <v/>
      </c>
      <c r="Y25" s="75" t="str">
        <f t="shared" si="8"/>
        <v/>
      </c>
      <c r="Z25" t="str">
        <f t="shared" si="3"/>
        <v/>
      </c>
      <c r="AA25" t="str">
        <f t="shared" si="4"/>
        <v/>
      </c>
    </row>
    <row r="26" spans="2:27">
      <c r="B26" s="23">
        <v>18</v>
      </c>
      <c r="C26" s="24" t="str">
        <f t="shared" si="0"/>
        <v/>
      </c>
      <c r="D26" s="24"/>
      <c r="E26" s="23"/>
      <c r="F26" s="25"/>
      <c r="G26" s="23"/>
      <c r="H26" s="23"/>
      <c r="I26" s="23"/>
      <c r="J26" s="23"/>
      <c r="K26" s="72" t="str">
        <f t="shared" si="5"/>
        <v/>
      </c>
      <c r="L26" s="73"/>
      <c r="M26" s="47" t="str">
        <f>IF(J26="","",(K26/J26)/LOOKUP(RIGHT($D$2,3),定数!$A$6:$A$13,定数!$B$6:$B$13))</f>
        <v/>
      </c>
      <c r="N26" s="23"/>
      <c r="O26" s="25"/>
      <c r="P26" s="23"/>
      <c r="Q26" s="23"/>
      <c r="R26" s="51" t="str">
        <f>IF(P26="","",T26*M26*LOOKUP(RIGHT($D$2,3),定数!$A$6:$A$13,定数!$B$6:$B$13))</f>
        <v/>
      </c>
      <c r="S26" s="51"/>
      <c r="T26" s="52" t="str">
        <f t="shared" si="6"/>
        <v/>
      </c>
      <c r="U26" s="52"/>
      <c r="V26" t="str">
        <f t="shared" si="9"/>
        <v/>
      </c>
      <c r="W26" t="str">
        <f t="shared" si="2"/>
        <v/>
      </c>
      <c r="X26" s="74" t="str">
        <f t="shared" si="7"/>
        <v/>
      </c>
      <c r="Y26" s="75" t="str">
        <f t="shared" si="8"/>
        <v/>
      </c>
      <c r="Z26" t="str">
        <f t="shared" si="3"/>
        <v/>
      </c>
      <c r="AA26" t="str">
        <f t="shared" si="4"/>
        <v/>
      </c>
    </row>
    <row r="27" spans="2:27">
      <c r="B27" s="23">
        <v>19</v>
      </c>
      <c r="C27" s="24" t="str">
        <f t="shared" si="0"/>
        <v/>
      </c>
      <c r="D27" s="24"/>
      <c r="E27" s="23"/>
      <c r="F27" s="25"/>
      <c r="G27" s="23"/>
      <c r="H27" s="23"/>
      <c r="I27" s="23"/>
      <c r="J27" s="23"/>
      <c r="K27" s="72" t="str">
        <f t="shared" si="5"/>
        <v/>
      </c>
      <c r="L27" s="73"/>
      <c r="M27" s="47" t="str">
        <f>IF(J27="","",(K27/J27)/LOOKUP(RIGHT($D$2,3),定数!$A$6:$A$13,定数!$B$6:$B$13))</f>
        <v/>
      </c>
      <c r="N27" s="23"/>
      <c r="O27" s="25"/>
      <c r="P27" s="23"/>
      <c r="Q27" s="23"/>
      <c r="R27" s="51" t="str">
        <f>IF(P27="","",T27*M27*LOOKUP(RIGHT($D$2,3),定数!$A$6:$A$13,定数!$B$6:$B$13))</f>
        <v/>
      </c>
      <c r="S27" s="51"/>
      <c r="T27" s="52" t="str">
        <f t="shared" si="6"/>
        <v/>
      </c>
      <c r="U27" s="52"/>
      <c r="V27" t="str">
        <f t="shared" si="9"/>
        <v/>
      </c>
      <c r="W27" t="str">
        <f t="shared" si="2"/>
        <v/>
      </c>
      <c r="X27" s="74" t="str">
        <f t="shared" si="7"/>
        <v/>
      </c>
      <c r="Y27" s="75" t="str">
        <f t="shared" si="8"/>
        <v/>
      </c>
      <c r="Z27" t="str">
        <f t="shared" si="3"/>
        <v/>
      </c>
      <c r="AA27" t="str">
        <f t="shared" si="4"/>
        <v/>
      </c>
    </row>
    <row r="28" spans="2:27">
      <c r="B28" s="23">
        <v>20</v>
      </c>
      <c r="C28" s="24" t="str">
        <f t="shared" si="0"/>
        <v/>
      </c>
      <c r="D28" s="24"/>
      <c r="E28" s="23"/>
      <c r="F28" s="25"/>
      <c r="G28" s="23"/>
      <c r="H28" s="23"/>
      <c r="I28" s="23"/>
      <c r="J28" s="23"/>
      <c r="K28" s="72" t="str">
        <f t="shared" si="5"/>
        <v/>
      </c>
      <c r="L28" s="73"/>
      <c r="M28" s="47" t="str">
        <f>IF(J28="","",(K28/J28)/LOOKUP(RIGHT($D$2,3),定数!$A$6:$A$13,定数!$B$6:$B$13))</f>
        <v/>
      </c>
      <c r="N28" s="23"/>
      <c r="O28" s="25"/>
      <c r="P28" s="23"/>
      <c r="Q28" s="23"/>
      <c r="R28" s="51" t="str">
        <f>IF(P28="","",T28*M28*LOOKUP(RIGHT($D$2,3),定数!$A$6:$A$13,定数!$B$6:$B$13))</f>
        <v/>
      </c>
      <c r="S28" s="51"/>
      <c r="T28" s="52" t="str">
        <f t="shared" si="6"/>
        <v/>
      </c>
      <c r="U28" s="52"/>
      <c r="V28" t="str">
        <f t="shared" si="9"/>
        <v/>
      </c>
      <c r="W28" t="str">
        <f t="shared" si="2"/>
        <v/>
      </c>
      <c r="X28" s="74" t="str">
        <f t="shared" si="7"/>
        <v/>
      </c>
      <c r="Y28" s="75" t="str">
        <f t="shared" si="8"/>
        <v/>
      </c>
      <c r="Z28" t="str">
        <f t="shared" si="3"/>
        <v/>
      </c>
      <c r="AA28" t="str">
        <f t="shared" si="4"/>
        <v/>
      </c>
    </row>
    <row r="29" spans="2:27">
      <c r="B29" s="23">
        <v>21</v>
      </c>
      <c r="C29" s="24" t="str">
        <f t="shared" si="0"/>
        <v/>
      </c>
      <c r="D29" s="24"/>
      <c r="E29" s="23"/>
      <c r="F29" s="25"/>
      <c r="G29" s="23"/>
      <c r="H29" s="23"/>
      <c r="I29" s="23"/>
      <c r="J29" s="23"/>
      <c r="K29" s="72" t="str">
        <f t="shared" si="5"/>
        <v/>
      </c>
      <c r="L29" s="73"/>
      <c r="M29" s="47" t="str">
        <f>IF(J29="","",(K29/J29)/LOOKUP(RIGHT($D$2,3),定数!$A$6:$A$13,定数!$B$6:$B$13))</f>
        <v/>
      </c>
      <c r="N29" s="23"/>
      <c r="O29" s="25"/>
      <c r="P29" s="23"/>
      <c r="Q29" s="23"/>
      <c r="R29" s="51" t="str">
        <f>IF(P29="","",T29*M29*LOOKUP(RIGHT($D$2,3),定数!$A$6:$A$13,定数!$B$6:$B$13))</f>
        <v/>
      </c>
      <c r="S29" s="51"/>
      <c r="T29" s="52" t="str">
        <f t="shared" si="6"/>
        <v/>
      </c>
      <c r="U29" s="52"/>
      <c r="V29" t="str">
        <f t="shared" si="9"/>
        <v/>
      </c>
      <c r="W29" t="str">
        <f t="shared" si="2"/>
        <v/>
      </c>
      <c r="X29" s="74" t="str">
        <f t="shared" si="7"/>
        <v/>
      </c>
      <c r="Y29" s="75" t="str">
        <f t="shared" si="8"/>
        <v/>
      </c>
      <c r="Z29" t="str">
        <f t="shared" si="3"/>
        <v/>
      </c>
      <c r="AA29" t="str">
        <f t="shared" si="4"/>
        <v/>
      </c>
    </row>
    <row r="30" spans="2:27">
      <c r="B30" s="23">
        <v>22</v>
      </c>
      <c r="C30" s="24" t="str">
        <f t="shared" si="0"/>
        <v/>
      </c>
      <c r="D30" s="24"/>
      <c r="E30" s="23"/>
      <c r="F30" s="25"/>
      <c r="G30" s="23"/>
      <c r="H30" s="23"/>
      <c r="I30" s="23"/>
      <c r="J30" s="23"/>
      <c r="K30" s="72" t="str">
        <f t="shared" si="5"/>
        <v/>
      </c>
      <c r="L30" s="73"/>
      <c r="M30" s="47" t="str">
        <f>IF(J30="","",(K30/J30)/LOOKUP(RIGHT($D$2,3),定数!$A$6:$A$13,定数!$B$6:$B$13))</f>
        <v/>
      </c>
      <c r="N30" s="23"/>
      <c r="O30" s="25"/>
      <c r="P30" s="23"/>
      <c r="Q30" s="23"/>
      <c r="R30" s="51" t="str">
        <f>IF(P30="","",T30*M30*LOOKUP(RIGHT($D$2,3),定数!$A$6:$A$13,定数!$B$6:$B$13))</f>
        <v/>
      </c>
      <c r="S30" s="51"/>
      <c r="T30" s="52" t="str">
        <f t="shared" si="6"/>
        <v/>
      </c>
      <c r="U30" s="52"/>
      <c r="V30" t="str">
        <f t="shared" si="9"/>
        <v/>
      </c>
      <c r="W30" t="str">
        <f t="shared" si="2"/>
        <v/>
      </c>
      <c r="X30" s="74" t="str">
        <f t="shared" si="7"/>
        <v/>
      </c>
      <c r="Y30" s="75" t="str">
        <f t="shared" si="8"/>
        <v/>
      </c>
      <c r="Z30" t="str">
        <f t="shared" si="3"/>
        <v/>
      </c>
      <c r="AA30" t="str">
        <f t="shared" si="4"/>
        <v/>
      </c>
    </row>
    <row r="31" spans="2:27">
      <c r="B31" s="23">
        <v>23</v>
      </c>
      <c r="C31" s="24" t="str">
        <f t="shared" si="0"/>
        <v/>
      </c>
      <c r="D31" s="24"/>
      <c r="E31" s="23"/>
      <c r="F31" s="25"/>
      <c r="G31" s="23"/>
      <c r="H31" s="23"/>
      <c r="I31" s="23"/>
      <c r="J31" s="23"/>
      <c r="K31" s="72" t="str">
        <f t="shared" si="5"/>
        <v/>
      </c>
      <c r="L31" s="73"/>
      <c r="M31" s="47" t="str">
        <f>IF(J31="","",(K31/J31)/LOOKUP(RIGHT($D$2,3),定数!$A$6:$A$13,定数!$B$6:$B$13))</f>
        <v/>
      </c>
      <c r="N31" s="23"/>
      <c r="O31" s="25"/>
      <c r="P31" s="23"/>
      <c r="Q31" s="23"/>
      <c r="R31" s="51" t="str">
        <f>IF(P31="","",T31*M31*LOOKUP(RIGHT($D$2,3),定数!$A$6:$A$13,定数!$B$6:$B$13))</f>
        <v/>
      </c>
      <c r="S31" s="51"/>
      <c r="T31" s="52" t="str">
        <f t="shared" si="6"/>
        <v/>
      </c>
      <c r="U31" s="52"/>
      <c r="V31" t="str">
        <f t="shared" si="9"/>
        <v/>
      </c>
      <c r="W31" t="str">
        <f t="shared" si="2"/>
        <v/>
      </c>
      <c r="X31" s="74" t="str">
        <f t="shared" si="7"/>
        <v/>
      </c>
      <c r="Y31" s="75" t="str">
        <f t="shared" si="8"/>
        <v/>
      </c>
      <c r="Z31" t="str">
        <f t="shared" si="3"/>
        <v/>
      </c>
      <c r="AA31" t="str">
        <f t="shared" si="4"/>
        <v/>
      </c>
    </row>
    <row r="32" spans="2:27">
      <c r="B32" s="23">
        <v>24</v>
      </c>
      <c r="C32" s="24" t="str">
        <f t="shared" si="0"/>
        <v/>
      </c>
      <c r="D32" s="24"/>
      <c r="E32" s="23"/>
      <c r="F32" s="25"/>
      <c r="G32" s="23"/>
      <c r="H32" s="23"/>
      <c r="I32" s="23"/>
      <c r="J32" s="23"/>
      <c r="K32" s="72" t="str">
        <f t="shared" si="5"/>
        <v/>
      </c>
      <c r="L32" s="73"/>
      <c r="M32" s="47" t="str">
        <f>IF(J32="","",(K32/J32)/LOOKUP(RIGHT($D$2,3),定数!$A$6:$A$13,定数!$B$6:$B$13))</f>
        <v/>
      </c>
      <c r="N32" s="23"/>
      <c r="O32" s="25"/>
      <c r="P32" s="23"/>
      <c r="Q32" s="23"/>
      <c r="R32" s="51" t="str">
        <f>IF(P32="","",T32*M32*LOOKUP(RIGHT($D$2,3),定数!$A$6:$A$13,定数!$B$6:$B$13))</f>
        <v/>
      </c>
      <c r="S32" s="51"/>
      <c r="T32" s="52" t="str">
        <f t="shared" si="6"/>
        <v/>
      </c>
      <c r="U32" s="52"/>
      <c r="V32" t="str">
        <f t="shared" si="9"/>
        <v/>
      </c>
      <c r="W32" t="str">
        <f t="shared" si="2"/>
        <v/>
      </c>
      <c r="X32" s="74" t="str">
        <f t="shared" si="7"/>
        <v/>
      </c>
      <c r="Y32" s="75" t="str">
        <f t="shared" si="8"/>
        <v/>
      </c>
      <c r="Z32" t="str">
        <f t="shared" si="3"/>
        <v/>
      </c>
      <c r="AA32" t="str">
        <f t="shared" si="4"/>
        <v/>
      </c>
    </row>
    <row r="33" spans="2:27">
      <c r="B33" s="23">
        <v>25</v>
      </c>
      <c r="C33" s="24" t="str">
        <f t="shared" si="0"/>
        <v/>
      </c>
      <c r="D33" s="24"/>
      <c r="E33" s="23"/>
      <c r="F33" s="25"/>
      <c r="G33" s="23"/>
      <c r="H33" s="23"/>
      <c r="I33" s="23"/>
      <c r="J33" s="23"/>
      <c r="K33" s="72" t="str">
        <f t="shared" si="5"/>
        <v/>
      </c>
      <c r="L33" s="73"/>
      <c r="M33" s="47" t="str">
        <f>IF(J33="","",(K33/J33)/LOOKUP(RIGHT($D$2,3),定数!$A$6:$A$13,定数!$B$6:$B$13))</f>
        <v/>
      </c>
      <c r="N33" s="23"/>
      <c r="O33" s="25"/>
      <c r="P33" s="23"/>
      <c r="Q33" s="23"/>
      <c r="R33" s="51" t="str">
        <f>IF(P33="","",T33*M33*LOOKUP(RIGHT($D$2,3),定数!$A$6:$A$13,定数!$B$6:$B$13))</f>
        <v/>
      </c>
      <c r="S33" s="51"/>
      <c r="T33" s="52" t="str">
        <f t="shared" si="6"/>
        <v/>
      </c>
      <c r="U33" s="52"/>
      <c r="V33" t="str">
        <f t="shared" si="9"/>
        <v/>
      </c>
      <c r="W33" t="str">
        <f t="shared" si="2"/>
        <v/>
      </c>
      <c r="X33" s="74" t="str">
        <f t="shared" si="7"/>
        <v/>
      </c>
      <c r="Y33" s="75" t="str">
        <f t="shared" si="8"/>
        <v/>
      </c>
      <c r="Z33" t="str">
        <f t="shared" si="3"/>
        <v/>
      </c>
      <c r="AA33" t="str">
        <f t="shared" si="4"/>
        <v/>
      </c>
    </row>
    <row r="34" spans="2:27">
      <c r="B34" s="23">
        <v>26</v>
      </c>
      <c r="C34" s="24" t="str">
        <f t="shared" si="0"/>
        <v/>
      </c>
      <c r="D34" s="24"/>
      <c r="E34" s="23"/>
      <c r="F34" s="25"/>
      <c r="G34" s="23"/>
      <c r="H34" s="23"/>
      <c r="I34" s="23"/>
      <c r="J34" s="23"/>
      <c r="K34" s="72" t="str">
        <f t="shared" si="5"/>
        <v/>
      </c>
      <c r="L34" s="73"/>
      <c r="M34" s="47" t="str">
        <f>IF(J34="","",(K34/J34)/LOOKUP(RIGHT($D$2,3),定数!$A$6:$A$13,定数!$B$6:$B$13))</f>
        <v/>
      </c>
      <c r="N34" s="23"/>
      <c r="O34" s="25"/>
      <c r="P34" s="23"/>
      <c r="Q34" s="23"/>
      <c r="R34" s="51" t="str">
        <f>IF(P34="","",T34*M34*LOOKUP(RIGHT($D$2,3),定数!$A$6:$A$13,定数!$B$6:$B$13))</f>
        <v/>
      </c>
      <c r="S34" s="51"/>
      <c r="T34" s="52" t="str">
        <f t="shared" si="6"/>
        <v/>
      </c>
      <c r="U34" s="52"/>
      <c r="V34" t="str">
        <f t="shared" si="9"/>
        <v/>
      </c>
      <c r="W34" t="str">
        <f t="shared" si="2"/>
        <v/>
      </c>
      <c r="X34" s="74" t="str">
        <f t="shared" si="7"/>
        <v/>
      </c>
      <c r="Y34" s="75" t="str">
        <f t="shared" si="8"/>
        <v/>
      </c>
      <c r="Z34" t="str">
        <f t="shared" si="3"/>
        <v/>
      </c>
      <c r="AA34" t="str">
        <f t="shared" si="4"/>
        <v/>
      </c>
    </row>
    <row r="35" spans="2:27">
      <c r="B35" s="23">
        <v>27</v>
      </c>
      <c r="C35" s="24" t="str">
        <f t="shared" si="0"/>
        <v/>
      </c>
      <c r="D35" s="24"/>
      <c r="E35" s="23"/>
      <c r="F35" s="25"/>
      <c r="G35" s="23"/>
      <c r="H35" s="23"/>
      <c r="I35" s="23"/>
      <c r="J35" s="23"/>
      <c r="K35" s="72" t="str">
        <f t="shared" si="5"/>
        <v/>
      </c>
      <c r="L35" s="73"/>
      <c r="M35" s="47" t="str">
        <f>IF(J35="","",(K35/J35)/LOOKUP(RIGHT($D$2,3),定数!$A$6:$A$13,定数!$B$6:$B$13))</f>
        <v/>
      </c>
      <c r="N35" s="23"/>
      <c r="O35" s="25"/>
      <c r="P35" s="23"/>
      <c r="Q35" s="23"/>
      <c r="R35" s="51" t="str">
        <f>IF(P35="","",T35*M35*LOOKUP(RIGHT($D$2,3),定数!$A$6:$A$13,定数!$B$6:$B$13))</f>
        <v/>
      </c>
      <c r="S35" s="51"/>
      <c r="T35" s="52" t="str">
        <f t="shared" si="6"/>
        <v/>
      </c>
      <c r="U35" s="52"/>
      <c r="V35" t="str">
        <f t="shared" si="9"/>
        <v/>
      </c>
      <c r="W35" t="str">
        <f t="shared" si="2"/>
        <v/>
      </c>
      <c r="X35" s="74" t="str">
        <f t="shared" si="7"/>
        <v/>
      </c>
      <c r="Y35" s="75" t="str">
        <f t="shared" si="8"/>
        <v/>
      </c>
      <c r="Z35" t="str">
        <f t="shared" si="3"/>
        <v/>
      </c>
      <c r="AA35" t="str">
        <f t="shared" si="4"/>
        <v/>
      </c>
    </row>
    <row r="36" spans="2:27">
      <c r="B36" s="23">
        <v>28</v>
      </c>
      <c r="C36" s="24" t="str">
        <f t="shared" si="0"/>
        <v/>
      </c>
      <c r="D36" s="24"/>
      <c r="E36" s="23"/>
      <c r="F36" s="25"/>
      <c r="G36" s="23"/>
      <c r="H36" s="23"/>
      <c r="I36" s="23"/>
      <c r="J36" s="23"/>
      <c r="K36" s="72" t="str">
        <f t="shared" si="5"/>
        <v/>
      </c>
      <c r="L36" s="73"/>
      <c r="M36" s="47" t="str">
        <f>IF(J36="","",(K36/J36)/LOOKUP(RIGHT($D$2,3),定数!$A$6:$A$13,定数!$B$6:$B$13))</f>
        <v/>
      </c>
      <c r="N36" s="23"/>
      <c r="O36" s="25"/>
      <c r="P36" s="23"/>
      <c r="Q36" s="23"/>
      <c r="R36" s="51" t="str">
        <f>IF(P36="","",T36*M36*LOOKUP(RIGHT($D$2,3),定数!$A$6:$A$13,定数!$B$6:$B$13))</f>
        <v/>
      </c>
      <c r="S36" s="51"/>
      <c r="T36" s="52" t="str">
        <f t="shared" si="6"/>
        <v/>
      </c>
      <c r="U36" s="52"/>
      <c r="V36" t="str">
        <f t="shared" si="9"/>
        <v/>
      </c>
      <c r="W36" t="str">
        <f t="shared" si="2"/>
        <v/>
      </c>
      <c r="X36" s="74" t="str">
        <f t="shared" si="7"/>
        <v/>
      </c>
      <c r="Y36" s="75" t="str">
        <f t="shared" si="8"/>
        <v/>
      </c>
      <c r="Z36" t="str">
        <f t="shared" si="3"/>
        <v/>
      </c>
      <c r="AA36" t="str">
        <f t="shared" si="4"/>
        <v/>
      </c>
    </row>
    <row r="37" spans="2:27">
      <c r="B37" s="23">
        <v>29</v>
      </c>
      <c r="C37" s="24" t="str">
        <f t="shared" si="0"/>
        <v/>
      </c>
      <c r="D37" s="24"/>
      <c r="E37" s="23"/>
      <c r="F37" s="25"/>
      <c r="G37" s="23"/>
      <c r="H37" s="23"/>
      <c r="I37" s="23"/>
      <c r="J37" s="23"/>
      <c r="K37" s="72" t="str">
        <f t="shared" si="5"/>
        <v/>
      </c>
      <c r="L37" s="73"/>
      <c r="M37" s="47" t="str">
        <f>IF(J37="","",(K37/J37)/LOOKUP(RIGHT($D$2,3),定数!$A$6:$A$13,定数!$B$6:$B$13))</f>
        <v/>
      </c>
      <c r="N37" s="23"/>
      <c r="O37" s="25"/>
      <c r="P37" s="23"/>
      <c r="Q37" s="23"/>
      <c r="R37" s="51" t="str">
        <f>IF(P37="","",T37*M37*LOOKUP(RIGHT($D$2,3),定数!$A$6:$A$13,定数!$B$6:$B$13))</f>
        <v/>
      </c>
      <c r="S37" s="51"/>
      <c r="T37" s="52" t="str">
        <f t="shared" si="6"/>
        <v/>
      </c>
      <c r="U37" s="52"/>
      <c r="V37" t="str">
        <f t="shared" si="9"/>
        <v/>
      </c>
      <c r="W37" t="str">
        <f t="shared" si="2"/>
        <v/>
      </c>
      <c r="X37" s="74" t="str">
        <f t="shared" si="7"/>
        <v/>
      </c>
      <c r="Y37" s="75" t="str">
        <f t="shared" si="8"/>
        <v/>
      </c>
      <c r="Z37" t="str">
        <f t="shared" si="3"/>
        <v/>
      </c>
      <c r="AA37" t="str">
        <f t="shared" si="4"/>
        <v/>
      </c>
    </row>
    <row r="38" spans="2:27">
      <c r="B38" s="23">
        <v>30</v>
      </c>
      <c r="C38" s="24" t="str">
        <f t="shared" si="0"/>
        <v/>
      </c>
      <c r="D38" s="24"/>
      <c r="E38" s="23"/>
      <c r="F38" s="25"/>
      <c r="G38" s="23"/>
      <c r="H38" s="23"/>
      <c r="I38" s="23"/>
      <c r="J38" s="23"/>
      <c r="K38" s="72" t="str">
        <f t="shared" si="5"/>
        <v/>
      </c>
      <c r="L38" s="73"/>
      <c r="M38" s="47" t="str">
        <f>IF(J38="","",(K38/J38)/LOOKUP(RIGHT($D$2,3),定数!$A$6:$A$13,定数!$B$6:$B$13))</f>
        <v/>
      </c>
      <c r="N38" s="23"/>
      <c r="O38" s="25"/>
      <c r="P38" s="23"/>
      <c r="Q38" s="23"/>
      <c r="R38" s="51" t="str">
        <f>IF(P38="","",T38*M38*LOOKUP(RIGHT($D$2,3),定数!$A$6:$A$13,定数!$B$6:$B$13))</f>
        <v/>
      </c>
      <c r="S38" s="51"/>
      <c r="T38" s="52" t="str">
        <f t="shared" si="6"/>
        <v/>
      </c>
      <c r="U38" s="52"/>
      <c r="V38" t="str">
        <f t="shared" si="9"/>
        <v/>
      </c>
      <c r="W38" t="str">
        <f t="shared" si="2"/>
        <v/>
      </c>
      <c r="X38" s="74" t="str">
        <f t="shared" si="7"/>
        <v/>
      </c>
      <c r="Y38" s="75" t="str">
        <f t="shared" si="8"/>
        <v/>
      </c>
      <c r="Z38" t="str">
        <f t="shared" si="3"/>
        <v/>
      </c>
      <c r="AA38" t="str">
        <f t="shared" si="4"/>
        <v/>
      </c>
    </row>
    <row r="39" spans="2:27">
      <c r="B39" s="23">
        <v>31</v>
      </c>
      <c r="C39" s="24" t="str">
        <f t="shared" si="0"/>
        <v/>
      </c>
      <c r="D39" s="24"/>
      <c r="E39" s="23"/>
      <c r="F39" s="25"/>
      <c r="G39" s="23"/>
      <c r="H39" s="23"/>
      <c r="I39" s="23"/>
      <c r="J39" s="23"/>
      <c r="K39" s="72" t="str">
        <f t="shared" si="5"/>
        <v/>
      </c>
      <c r="L39" s="73"/>
      <c r="M39" s="47" t="str">
        <f>IF(J39="","",(K39/J39)/LOOKUP(RIGHT($D$2,3),定数!$A$6:$A$13,定数!$B$6:$B$13))</f>
        <v/>
      </c>
      <c r="N39" s="23"/>
      <c r="O39" s="25"/>
      <c r="P39" s="23"/>
      <c r="Q39" s="23"/>
      <c r="R39" s="51" t="str">
        <f>IF(P39="","",T39*M39*LOOKUP(RIGHT($D$2,3),定数!$A$6:$A$13,定数!$B$6:$B$13))</f>
        <v/>
      </c>
      <c r="S39" s="51"/>
      <c r="T39" s="52" t="str">
        <f t="shared" si="6"/>
        <v/>
      </c>
      <c r="U39" s="52"/>
      <c r="V39" t="str">
        <f t="shared" si="9"/>
        <v/>
      </c>
      <c r="W39" t="str">
        <f t="shared" si="2"/>
        <v/>
      </c>
      <c r="X39" s="74" t="str">
        <f t="shared" si="7"/>
        <v/>
      </c>
      <c r="Y39" s="75" t="str">
        <f t="shared" si="8"/>
        <v/>
      </c>
      <c r="Z39" t="str">
        <f t="shared" si="3"/>
        <v/>
      </c>
      <c r="AA39" t="str">
        <f t="shared" si="4"/>
        <v/>
      </c>
    </row>
    <row r="40" spans="2:27">
      <c r="B40" s="23">
        <v>32</v>
      </c>
      <c r="C40" s="24" t="str">
        <f t="shared" si="0"/>
        <v/>
      </c>
      <c r="D40" s="24"/>
      <c r="E40" s="23"/>
      <c r="F40" s="25"/>
      <c r="G40" s="23"/>
      <c r="H40" s="23"/>
      <c r="I40" s="23"/>
      <c r="J40" s="23"/>
      <c r="K40" s="72" t="str">
        <f t="shared" si="5"/>
        <v/>
      </c>
      <c r="L40" s="73"/>
      <c r="M40" s="47" t="str">
        <f>IF(J40="","",(K40/J40)/LOOKUP(RIGHT($D$2,3),定数!$A$6:$A$13,定数!$B$6:$B$13))</f>
        <v/>
      </c>
      <c r="N40" s="23"/>
      <c r="O40" s="25"/>
      <c r="P40" s="23"/>
      <c r="Q40" s="23"/>
      <c r="R40" s="51" t="str">
        <f>IF(P40="","",T40*M40*LOOKUP(RIGHT($D$2,3),定数!$A$6:$A$13,定数!$B$6:$B$13))</f>
        <v/>
      </c>
      <c r="S40" s="51"/>
      <c r="T40" s="52" t="str">
        <f t="shared" si="6"/>
        <v/>
      </c>
      <c r="U40" s="52"/>
      <c r="V40" t="str">
        <f t="shared" si="9"/>
        <v/>
      </c>
      <c r="W40" t="str">
        <f t="shared" si="2"/>
        <v/>
      </c>
      <c r="X40" s="74" t="str">
        <f t="shared" si="7"/>
        <v/>
      </c>
      <c r="Y40" s="75" t="str">
        <f t="shared" si="8"/>
        <v/>
      </c>
      <c r="Z40" t="str">
        <f t="shared" si="3"/>
        <v/>
      </c>
      <c r="AA40" t="str">
        <f t="shared" si="4"/>
        <v/>
      </c>
    </row>
    <row r="41" spans="2:27">
      <c r="B41" s="23">
        <v>33</v>
      </c>
      <c r="C41" s="24" t="str">
        <f t="shared" si="0"/>
        <v/>
      </c>
      <c r="D41" s="24"/>
      <c r="E41" s="23"/>
      <c r="F41" s="25"/>
      <c r="G41" s="23"/>
      <c r="H41" s="23"/>
      <c r="I41" s="23"/>
      <c r="J41" s="23"/>
      <c r="K41" s="72" t="str">
        <f t="shared" si="5"/>
        <v/>
      </c>
      <c r="L41" s="73"/>
      <c r="M41" s="47" t="str">
        <f>IF(J41="","",(K41/J41)/LOOKUP(RIGHT($D$2,3),定数!$A$6:$A$13,定数!$B$6:$B$13))</f>
        <v/>
      </c>
      <c r="N41" s="23"/>
      <c r="O41" s="25"/>
      <c r="P41" s="23"/>
      <c r="Q41" s="23"/>
      <c r="R41" s="51" t="str">
        <f>IF(P41="","",T41*M41*LOOKUP(RIGHT($D$2,3),定数!$A$6:$A$13,定数!$B$6:$B$13))</f>
        <v/>
      </c>
      <c r="S41" s="51"/>
      <c r="T41" s="52" t="str">
        <f t="shared" si="6"/>
        <v/>
      </c>
      <c r="U41" s="52"/>
      <c r="V41" t="str">
        <f t="shared" si="9"/>
        <v/>
      </c>
      <c r="W41" t="str">
        <f t="shared" si="2"/>
        <v/>
      </c>
      <c r="X41" s="74" t="str">
        <f t="shared" si="7"/>
        <v/>
      </c>
      <c r="Y41" s="75" t="str">
        <f t="shared" si="8"/>
        <v/>
      </c>
      <c r="Z41" t="str">
        <f t="shared" si="3"/>
        <v/>
      </c>
      <c r="AA41" t="str">
        <f t="shared" si="4"/>
        <v/>
      </c>
    </row>
    <row r="42" spans="2:27">
      <c r="B42" s="23">
        <v>34</v>
      </c>
      <c r="C42" s="24" t="str">
        <f t="shared" si="0"/>
        <v/>
      </c>
      <c r="D42" s="24"/>
      <c r="E42" s="23"/>
      <c r="F42" s="25"/>
      <c r="G42" s="23"/>
      <c r="H42" s="23"/>
      <c r="I42" s="23"/>
      <c r="J42" s="23"/>
      <c r="K42" s="72" t="str">
        <f t="shared" si="5"/>
        <v/>
      </c>
      <c r="L42" s="73"/>
      <c r="M42" s="47" t="str">
        <f>IF(J42="","",(K42/J42)/LOOKUP(RIGHT($D$2,3),定数!$A$6:$A$13,定数!$B$6:$B$13))</f>
        <v/>
      </c>
      <c r="N42" s="23"/>
      <c r="O42" s="25"/>
      <c r="P42" s="23"/>
      <c r="Q42" s="23"/>
      <c r="R42" s="51" t="str">
        <f>IF(P42="","",T42*M42*LOOKUP(RIGHT($D$2,3),定数!$A$6:$A$13,定数!$B$6:$B$13))</f>
        <v/>
      </c>
      <c r="S42" s="51"/>
      <c r="T42" s="52" t="str">
        <f t="shared" si="6"/>
        <v/>
      </c>
      <c r="U42" s="52"/>
      <c r="V42" t="str">
        <f t="shared" si="9"/>
        <v/>
      </c>
      <c r="W42" t="str">
        <f t="shared" si="2"/>
        <v/>
      </c>
      <c r="X42" s="74" t="str">
        <f t="shared" si="7"/>
        <v/>
      </c>
      <c r="Y42" s="75" t="str">
        <f t="shared" si="8"/>
        <v/>
      </c>
      <c r="Z42" t="str">
        <f t="shared" si="3"/>
        <v/>
      </c>
      <c r="AA42" t="str">
        <f t="shared" si="4"/>
        <v/>
      </c>
    </row>
    <row r="43" spans="2:27">
      <c r="B43" s="23">
        <v>35</v>
      </c>
      <c r="C43" s="24" t="str">
        <f t="shared" si="0"/>
        <v/>
      </c>
      <c r="D43" s="24"/>
      <c r="E43" s="23"/>
      <c r="F43" s="25"/>
      <c r="G43" s="23"/>
      <c r="H43" s="23"/>
      <c r="I43" s="23"/>
      <c r="J43" s="23"/>
      <c r="K43" s="72" t="str">
        <f t="shared" si="5"/>
        <v/>
      </c>
      <c r="L43" s="73"/>
      <c r="M43" s="47" t="str">
        <f>IF(J43="","",(K43/J43)/LOOKUP(RIGHT($D$2,3),定数!$A$6:$A$13,定数!$B$6:$B$13))</f>
        <v/>
      </c>
      <c r="N43" s="23"/>
      <c r="O43" s="25"/>
      <c r="P43" s="23"/>
      <c r="Q43" s="23"/>
      <c r="R43" s="51" t="str">
        <f>IF(P43="","",T43*M43*LOOKUP(RIGHT($D$2,3),定数!$A$6:$A$13,定数!$B$6:$B$13))</f>
        <v/>
      </c>
      <c r="S43" s="51"/>
      <c r="T43" s="52" t="str">
        <f t="shared" si="6"/>
        <v/>
      </c>
      <c r="U43" s="52"/>
      <c r="V43" t="str">
        <f t="shared" si="9"/>
        <v/>
      </c>
      <c r="W43" t="str">
        <f t="shared" si="2"/>
        <v/>
      </c>
      <c r="X43" s="74" t="str">
        <f t="shared" si="7"/>
        <v/>
      </c>
      <c r="Y43" s="75" t="str">
        <f t="shared" si="8"/>
        <v/>
      </c>
      <c r="Z43" t="str">
        <f t="shared" si="3"/>
        <v/>
      </c>
      <c r="AA43" t="str">
        <f t="shared" si="4"/>
        <v/>
      </c>
    </row>
    <row r="44" spans="2:27">
      <c r="B44" s="23">
        <v>36</v>
      </c>
      <c r="C44" s="24" t="str">
        <f t="shared" si="0"/>
        <v/>
      </c>
      <c r="D44" s="24"/>
      <c r="E44" s="23"/>
      <c r="F44" s="25"/>
      <c r="G44" s="23"/>
      <c r="H44" s="23"/>
      <c r="I44" s="23"/>
      <c r="J44" s="23"/>
      <c r="K44" s="72" t="str">
        <f t="shared" si="5"/>
        <v/>
      </c>
      <c r="L44" s="73"/>
      <c r="M44" s="47" t="str">
        <f>IF(J44="","",(K44/J44)/LOOKUP(RIGHT($D$2,3),定数!$A$6:$A$13,定数!$B$6:$B$13))</f>
        <v/>
      </c>
      <c r="N44" s="23"/>
      <c r="O44" s="25"/>
      <c r="P44" s="23"/>
      <c r="Q44" s="23"/>
      <c r="R44" s="51" t="str">
        <f>IF(P44="","",T44*M44*LOOKUP(RIGHT($D$2,3),定数!$A$6:$A$13,定数!$B$6:$B$13))</f>
        <v/>
      </c>
      <c r="S44" s="51"/>
      <c r="T44" s="52" t="str">
        <f t="shared" si="6"/>
        <v/>
      </c>
      <c r="U44" s="52"/>
      <c r="V44" t="str">
        <f t="shared" si="9"/>
        <v/>
      </c>
      <c r="W44" t="str">
        <f t="shared" si="2"/>
        <v/>
      </c>
      <c r="X44" s="74" t="str">
        <f t="shared" si="7"/>
        <v/>
      </c>
      <c r="Y44" s="75" t="str">
        <f t="shared" si="8"/>
        <v/>
      </c>
      <c r="Z44" t="str">
        <f t="shared" si="3"/>
        <v/>
      </c>
      <c r="AA44" t="str">
        <f t="shared" si="4"/>
        <v/>
      </c>
    </row>
    <row r="45" spans="2:27">
      <c r="B45" s="23">
        <v>37</v>
      </c>
      <c r="C45" s="24" t="str">
        <f t="shared" si="0"/>
        <v/>
      </c>
      <c r="D45" s="24"/>
      <c r="E45" s="23"/>
      <c r="F45" s="25"/>
      <c r="G45" s="23"/>
      <c r="H45" s="23"/>
      <c r="I45" s="23"/>
      <c r="J45" s="23"/>
      <c r="K45" s="72" t="str">
        <f t="shared" si="5"/>
        <v/>
      </c>
      <c r="L45" s="73"/>
      <c r="M45" s="47" t="str">
        <f>IF(J45="","",(K45/J45)/LOOKUP(RIGHT($D$2,3),定数!$A$6:$A$13,定数!$B$6:$B$13))</f>
        <v/>
      </c>
      <c r="N45" s="23"/>
      <c r="O45" s="25"/>
      <c r="P45" s="23"/>
      <c r="Q45" s="23"/>
      <c r="R45" s="51" t="str">
        <f>IF(P45="","",T45*M45*LOOKUP(RIGHT($D$2,3),定数!$A$6:$A$13,定数!$B$6:$B$13))</f>
        <v/>
      </c>
      <c r="S45" s="51"/>
      <c r="T45" s="52" t="str">
        <f t="shared" si="6"/>
        <v/>
      </c>
      <c r="U45" s="52"/>
      <c r="V45" t="str">
        <f t="shared" si="9"/>
        <v/>
      </c>
      <c r="W45" t="str">
        <f t="shared" si="2"/>
        <v/>
      </c>
      <c r="X45" s="74" t="str">
        <f t="shared" si="7"/>
        <v/>
      </c>
      <c r="Y45" s="75" t="str">
        <f t="shared" si="8"/>
        <v/>
      </c>
      <c r="Z45" t="str">
        <f t="shared" si="3"/>
        <v/>
      </c>
      <c r="AA45" t="str">
        <f t="shared" si="4"/>
        <v/>
      </c>
    </row>
    <row r="46" spans="2:27">
      <c r="B46" s="23">
        <v>38</v>
      </c>
      <c r="C46" s="24" t="str">
        <f t="shared" si="0"/>
        <v/>
      </c>
      <c r="D46" s="24"/>
      <c r="E46" s="23"/>
      <c r="F46" s="25"/>
      <c r="G46" s="23"/>
      <c r="H46" s="23"/>
      <c r="I46" s="23"/>
      <c r="J46" s="23"/>
      <c r="K46" s="72" t="str">
        <f t="shared" si="5"/>
        <v/>
      </c>
      <c r="L46" s="73"/>
      <c r="M46" s="47" t="str">
        <f>IF(J46="","",(K46/J46)/LOOKUP(RIGHT($D$2,3),定数!$A$6:$A$13,定数!$B$6:$B$13))</f>
        <v/>
      </c>
      <c r="N46" s="23"/>
      <c r="O46" s="25"/>
      <c r="P46" s="23"/>
      <c r="Q46" s="23"/>
      <c r="R46" s="51" t="str">
        <f>IF(P46="","",T46*M46*LOOKUP(RIGHT($D$2,3),定数!$A$6:$A$13,定数!$B$6:$B$13))</f>
        <v/>
      </c>
      <c r="S46" s="51"/>
      <c r="T46" s="52" t="str">
        <f t="shared" si="6"/>
        <v/>
      </c>
      <c r="U46" s="52"/>
      <c r="V46" t="str">
        <f t="shared" si="9"/>
        <v/>
      </c>
      <c r="W46" t="str">
        <f t="shared" si="2"/>
        <v/>
      </c>
      <c r="X46" s="74" t="str">
        <f t="shared" si="7"/>
        <v/>
      </c>
      <c r="Y46" s="75" t="str">
        <f t="shared" si="8"/>
        <v/>
      </c>
      <c r="Z46" t="str">
        <f t="shared" si="3"/>
        <v/>
      </c>
      <c r="AA46" t="str">
        <f t="shared" si="4"/>
        <v/>
      </c>
    </row>
    <row r="47" spans="2:27">
      <c r="B47" s="23">
        <v>39</v>
      </c>
      <c r="C47" s="24" t="str">
        <f t="shared" si="0"/>
        <v/>
      </c>
      <c r="D47" s="24"/>
      <c r="E47" s="23"/>
      <c r="F47" s="25"/>
      <c r="G47" s="23"/>
      <c r="H47" s="23"/>
      <c r="I47" s="23"/>
      <c r="J47" s="23"/>
      <c r="K47" s="72" t="str">
        <f t="shared" si="5"/>
        <v/>
      </c>
      <c r="L47" s="73"/>
      <c r="M47" s="47" t="str">
        <f>IF(J47="","",(K47/J47)/LOOKUP(RIGHT($D$2,3),定数!$A$6:$A$13,定数!$B$6:$B$13))</f>
        <v/>
      </c>
      <c r="N47" s="23"/>
      <c r="O47" s="25"/>
      <c r="P47" s="23"/>
      <c r="Q47" s="23"/>
      <c r="R47" s="51" t="str">
        <f>IF(P47="","",T47*M47*LOOKUP(RIGHT($D$2,3),定数!$A$6:$A$13,定数!$B$6:$B$13))</f>
        <v/>
      </c>
      <c r="S47" s="51"/>
      <c r="T47" s="52" t="str">
        <f t="shared" si="6"/>
        <v/>
      </c>
      <c r="U47" s="52"/>
      <c r="V47" t="str">
        <f t="shared" si="9"/>
        <v/>
      </c>
      <c r="W47" t="str">
        <f t="shared" si="2"/>
        <v/>
      </c>
      <c r="X47" s="74" t="str">
        <f t="shared" si="7"/>
        <v/>
      </c>
      <c r="Y47" s="75" t="str">
        <f t="shared" si="8"/>
        <v/>
      </c>
      <c r="Z47" t="str">
        <f t="shared" si="3"/>
        <v/>
      </c>
      <c r="AA47" t="str">
        <f t="shared" si="4"/>
        <v/>
      </c>
    </row>
    <row r="48" spans="2:27">
      <c r="B48" s="23">
        <v>40</v>
      </c>
      <c r="C48" s="24" t="str">
        <f t="shared" si="0"/>
        <v/>
      </c>
      <c r="D48" s="24"/>
      <c r="E48" s="23"/>
      <c r="F48" s="25"/>
      <c r="G48" s="23"/>
      <c r="H48" s="23"/>
      <c r="I48" s="23"/>
      <c r="J48" s="23"/>
      <c r="K48" s="72" t="str">
        <f t="shared" si="5"/>
        <v/>
      </c>
      <c r="L48" s="73"/>
      <c r="M48" s="47" t="str">
        <f>IF(J48="","",(K48/J48)/LOOKUP(RIGHT($D$2,3),定数!$A$6:$A$13,定数!$B$6:$B$13))</f>
        <v/>
      </c>
      <c r="N48" s="23"/>
      <c r="O48" s="25"/>
      <c r="P48" s="23"/>
      <c r="Q48" s="23"/>
      <c r="R48" s="51" t="str">
        <f>IF(P48="","",T48*M48*LOOKUP(RIGHT($D$2,3),定数!$A$6:$A$13,定数!$B$6:$B$13))</f>
        <v/>
      </c>
      <c r="S48" s="51"/>
      <c r="T48" s="52" t="str">
        <f t="shared" si="6"/>
        <v/>
      </c>
      <c r="U48" s="52"/>
      <c r="V48" t="str">
        <f t="shared" si="9"/>
        <v/>
      </c>
      <c r="W48" t="str">
        <f t="shared" si="2"/>
        <v/>
      </c>
      <c r="X48" s="74" t="str">
        <f t="shared" si="7"/>
        <v/>
      </c>
      <c r="Y48" s="75" t="str">
        <f t="shared" si="8"/>
        <v/>
      </c>
      <c r="Z48" t="str">
        <f t="shared" si="3"/>
        <v/>
      </c>
      <c r="AA48" t="str">
        <f t="shared" si="4"/>
        <v/>
      </c>
    </row>
    <row r="49" spans="2:27">
      <c r="B49" s="23">
        <v>41</v>
      </c>
      <c r="C49" s="24" t="str">
        <f t="shared" si="0"/>
        <v/>
      </c>
      <c r="D49" s="24"/>
      <c r="E49" s="23"/>
      <c r="F49" s="25"/>
      <c r="G49" s="23"/>
      <c r="H49" s="23"/>
      <c r="I49" s="23"/>
      <c r="J49" s="23"/>
      <c r="K49" s="72" t="str">
        <f t="shared" si="5"/>
        <v/>
      </c>
      <c r="L49" s="73"/>
      <c r="M49" s="47" t="str">
        <f>IF(J49="","",(K49/J49)/LOOKUP(RIGHT($D$2,3),定数!$A$6:$A$13,定数!$B$6:$B$13))</f>
        <v/>
      </c>
      <c r="N49" s="23"/>
      <c r="O49" s="25"/>
      <c r="P49" s="23"/>
      <c r="Q49" s="23"/>
      <c r="R49" s="51" t="str">
        <f>IF(P49="","",T49*M49*LOOKUP(RIGHT($D$2,3),定数!$A$6:$A$13,定数!$B$6:$B$13))</f>
        <v/>
      </c>
      <c r="S49" s="51"/>
      <c r="T49" s="52" t="str">
        <f t="shared" si="6"/>
        <v/>
      </c>
      <c r="U49" s="52"/>
      <c r="V49" t="str">
        <f t="shared" si="9"/>
        <v/>
      </c>
      <c r="W49" t="str">
        <f t="shared" si="2"/>
        <v/>
      </c>
      <c r="X49" s="74" t="str">
        <f t="shared" si="7"/>
        <v/>
      </c>
      <c r="Y49" s="75" t="str">
        <f t="shared" si="8"/>
        <v/>
      </c>
      <c r="Z49" t="str">
        <f t="shared" si="3"/>
        <v/>
      </c>
      <c r="AA49" t="str">
        <f t="shared" si="4"/>
        <v/>
      </c>
    </row>
    <row r="50" spans="2:27">
      <c r="B50" s="23">
        <v>42</v>
      </c>
      <c r="C50" s="24" t="str">
        <f t="shared" si="0"/>
        <v/>
      </c>
      <c r="D50" s="24"/>
      <c r="E50" s="23"/>
      <c r="F50" s="25"/>
      <c r="G50" s="23"/>
      <c r="H50" s="23"/>
      <c r="I50" s="23"/>
      <c r="J50" s="23"/>
      <c r="K50" s="72" t="str">
        <f t="shared" si="5"/>
        <v/>
      </c>
      <c r="L50" s="73"/>
      <c r="M50" s="47" t="str">
        <f>IF(J50="","",(K50/J50)/LOOKUP(RIGHT($D$2,3),定数!$A$6:$A$13,定数!$B$6:$B$13))</f>
        <v/>
      </c>
      <c r="N50" s="23"/>
      <c r="O50" s="25"/>
      <c r="P50" s="23"/>
      <c r="Q50" s="23"/>
      <c r="R50" s="51" t="str">
        <f>IF(P50="","",T50*M50*LOOKUP(RIGHT($D$2,3),定数!$A$6:$A$13,定数!$B$6:$B$13))</f>
        <v/>
      </c>
      <c r="S50" s="51"/>
      <c r="T50" s="52" t="str">
        <f t="shared" si="6"/>
        <v/>
      </c>
      <c r="U50" s="52"/>
      <c r="V50" t="str">
        <f t="shared" si="9"/>
        <v/>
      </c>
      <c r="W50" t="str">
        <f t="shared" si="2"/>
        <v/>
      </c>
      <c r="X50" s="74" t="str">
        <f t="shared" si="7"/>
        <v/>
      </c>
      <c r="Y50" s="75" t="str">
        <f t="shared" si="8"/>
        <v/>
      </c>
      <c r="Z50" t="str">
        <f t="shared" si="3"/>
        <v/>
      </c>
      <c r="AA50" t="str">
        <f t="shared" si="4"/>
        <v/>
      </c>
    </row>
    <row r="51" spans="2:27">
      <c r="B51" s="23">
        <v>43</v>
      </c>
      <c r="C51" s="24" t="str">
        <f t="shared" si="0"/>
        <v/>
      </c>
      <c r="D51" s="24"/>
      <c r="E51" s="23"/>
      <c r="F51" s="25"/>
      <c r="G51" s="23"/>
      <c r="H51" s="23"/>
      <c r="I51" s="23"/>
      <c r="J51" s="23"/>
      <c r="K51" s="72" t="str">
        <f t="shared" si="5"/>
        <v/>
      </c>
      <c r="L51" s="73"/>
      <c r="M51" s="47" t="str">
        <f>IF(J51="","",(K51/J51)/LOOKUP(RIGHT($D$2,3),定数!$A$6:$A$13,定数!$B$6:$B$13))</f>
        <v/>
      </c>
      <c r="N51" s="23"/>
      <c r="O51" s="25"/>
      <c r="P51" s="23"/>
      <c r="Q51" s="23"/>
      <c r="R51" s="51" t="str">
        <f>IF(P51="","",T51*M51*LOOKUP(RIGHT($D$2,3),定数!$A$6:$A$13,定数!$B$6:$B$13))</f>
        <v/>
      </c>
      <c r="S51" s="51"/>
      <c r="T51" s="52" t="str">
        <f t="shared" si="6"/>
        <v/>
      </c>
      <c r="U51" s="52"/>
      <c r="V51" t="str">
        <f t="shared" si="9"/>
        <v/>
      </c>
      <c r="W51" t="str">
        <f t="shared" si="2"/>
        <v/>
      </c>
      <c r="X51" s="74" t="str">
        <f t="shared" si="7"/>
        <v/>
      </c>
      <c r="Y51" s="75" t="str">
        <f t="shared" si="8"/>
        <v/>
      </c>
      <c r="Z51" t="str">
        <f t="shared" si="3"/>
        <v/>
      </c>
      <c r="AA51" t="str">
        <f t="shared" si="4"/>
        <v/>
      </c>
    </row>
    <row r="52" spans="2:27">
      <c r="B52" s="23">
        <v>44</v>
      </c>
      <c r="C52" s="24" t="str">
        <f t="shared" si="0"/>
        <v/>
      </c>
      <c r="D52" s="24"/>
      <c r="E52" s="23"/>
      <c r="F52" s="25"/>
      <c r="G52" s="23"/>
      <c r="H52" s="23"/>
      <c r="I52" s="23"/>
      <c r="J52" s="23"/>
      <c r="K52" s="72" t="str">
        <f t="shared" si="5"/>
        <v/>
      </c>
      <c r="L52" s="73"/>
      <c r="M52" s="47" t="str">
        <f>IF(J52="","",(K52/J52)/LOOKUP(RIGHT($D$2,3),定数!$A$6:$A$13,定数!$B$6:$B$13))</f>
        <v/>
      </c>
      <c r="N52" s="23"/>
      <c r="O52" s="25"/>
      <c r="P52" s="23"/>
      <c r="Q52" s="23"/>
      <c r="R52" s="51" t="str">
        <f>IF(P52="","",T52*M52*LOOKUP(RIGHT($D$2,3),定数!$A$6:$A$13,定数!$B$6:$B$13))</f>
        <v/>
      </c>
      <c r="S52" s="51"/>
      <c r="T52" s="52" t="str">
        <f t="shared" si="6"/>
        <v/>
      </c>
      <c r="U52" s="52"/>
      <c r="V52" t="str">
        <f t="shared" si="9"/>
        <v/>
      </c>
      <c r="W52" t="str">
        <f t="shared" si="2"/>
        <v/>
      </c>
      <c r="X52" s="74" t="str">
        <f t="shared" si="7"/>
        <v/>
      </c>
      <c r="Y52" s="75" t="str">
        <f t="shared" si="8"/>
        <v/>
      </c>
      <c r="Z52" t="str">
        <f t="shared" si="3"/>
        <v/>
      </c>
      <c r="AA52" t="str">
        <f t="shared" si="4"/>
        <v/>
      </c>
    </row>
    <row r="53" spans="2:27">
      <c r="B53" s="23">
        <v>45</v>
      </c>
      <c r="C53" s="24" t="str">
        <f t="shared" si="0"/>
        <v/>
      </c>
      <c r="D53" s="24"/>
      <c r="E53" s="23"/>
      <c r="F53" s="25"/>
      <c r="G53" s="23"/>
      <c r="H53" s="23"/>
      <c r="I53" s="23"/>
      <c r="J53" s="23"/>
      <c r="K53" s="72" t="str">
        <f t="shared" si="5"/>
        <v/>
      </c>
      <c r="L53" s="73"/>
      <c r="M53" s="47" t="str">
        <f>IF(J53="","",(K53/J53)/LOOKUP(RIGHT($D$2,3),定数!$A$6:$A$13,定数!$B$6:$B$13))</f>
        <v/>
      </c>
      <c r="N53" s="23"/>
      <c r="O53" s="25"/>
      <c r="P53" s="23"/>
      <c r="Q53" s="23"/>
      <c r="R53" s="51" t="str">
        <f>IF(P53="","",T53*M53*LOOKUP(RIGHT($D$2,3),定数!$A$6:$A$13,定数!$B$6:$B$13))</f>
        <v/>
      </c>
      <c r="S53" s="51"/>
      <c r="T53" s="52" t="str">
        <f t="shared" si="6"/>
        <v/>
      </c>
      <c r="U53" s="52"/>
      <c r="V53" t="str">
        <f t="shared" si="9"/>
        <v/>
      </c>
      <c r="W53" t="str">
        <f t="shared" si="2"/>
        <v/>
      </c>
      <c r="X53" s="74" t="str">
        <f t="shared" si="7"/>
        <v/>
      </c>
      <c r="Y53" s="75" t="str">
        <f t="shared" si="8"/>
        <v/>
      </c>
      <c r="Z53" t="str">
        <f t="shared" si="3"/>
        <v/>
      </c>
      <c r="AA53" t="str">
        <f t="shared" si="4"/>
        <v/>
      </c>
    </row>
    <row r="54" spans="2:27">
      <c r="B54" s="23">
        <v>46</v>
      </c>
      <c r="C54" s="24" t="str">
        <f t="shared" si="0"/>
        <v/>
      </c>
      <c r="D54" s="24"/>
      <c r="E54" s="23"/>
      <c r="F54" s="25"/>
      <c r="G54" s="23"/>
      <c r="H54" s="23"/>
      <c r="I54" s="23"/>
      <c r="J54" s="23"/>
      <c r="K54" s="72" t="str">
        <f t="shared" si="5"/>
        <v/>
      </c>
      <c r="L54" s="73"/>
      <c r="M54" s="47" t="str">
        <f>IF(J54="","",(K54/J54)/LOOKUP(RIGHT($D$2,3),定数!$A$6:$A$13,定数!$B$6:$B$13))</f>
        <v/>
      </c>
      <c r="N54" s="23"/>
      <c r="O54" s="25"/>
      <c r="P54" s="23"/>
      <c r="Q54" s="23"/>
      <c r="R54" s="51" t="str">
        <f>IF(P54="","",T54*M54*LOOKUP(RIGHT($D$2,3),定数!$A$6:$A$13,定数!$B$6:$B$13))</f>
        <v/>
      </c>
      <c r="S54" s="51"/>
      <c r="T54" s="52" t="str">
        <f t="shared" si="6"/>
        <v/>
      </c>
      <c r="U54" s="52"/>
      <c r="V54" t="str">
        <f t="shared" si="9"/>
        <v/>
      </c>
      <c r="W54" t="str">
        <f t="shared" si="2"/>
        <v/>
      </c>
      <c r="X54" s="74" t="str">
        <f t="shared" si="7"/>
        <v/>
      </c>
      <c r="Y54" s="75" t="str">
        <f t="shared" si="8"/>
        <v/>
      </c>
      <c r="Z54" t="str">
        <f t="shared" si="3"/>
        <v/>
      </c>
      <c r="AA54" t="str">
        <f t="shared" si="4"/>
        <v/>
      </c>
    </row>
    <row r="55" spans="2:27">
      <c r="B55" s="23">
        <v>47</v>
      </c>
      <c r="C55" s="24" t="str">
        <f t="shared" si="0"/>
        <v/>
      </c>
      <c r="D55" s="24"/>
      <c r="E55" s="23"/>
      <c r="F55" s="25"/>
      <c r="G55" s="23"/>
      <c r="H55" s="23"/>
      <c r="I55" s="23"/>
      <c r="J55" s="23"/>
      <c r="K55" s="72" t="str">
        <f t="shared" si="5"/>
        <v/>
      </c>
      <c r="L55" s="73"/>
      <c r="M55" s="47" t="str">
        <f>IF(J55="","",(K55/J55)/LOOKUP(RIGHT($D$2,3),定数!$A$6:$A$13,定数!$B$6:$B$13))</f>
        <v/>
      </c>
      <c r="N55" s="23"/>
      <c r="O55" s="25"/>
      <c r="P55" s="23"/>
      <c r="Q55" s="23"/>
      <c r="R55" s="51" t="str">
        <f>IF(P55="","",T55*M55*LOOKUP(RIGHT($D$2,3),定数!$A$6:$A$13,定数!$B$6:$B$13))</f>
        <v/>
      </c>
      <c r="S55" s="51"/>
      <c r="T55" s="52" t="str">
        <f t="shared" si="6"/>
        <v/>
      </c>
      <c r="U55" s="52"/>
      <c r="V55" t="str">
        <f t="shared" si="9"/>
        <v/>
      </c>
      <c r="W55" t="str">
        <f t="shared" si="2"/>
        <v/>
      </c>
      <c r="X55" s="74" t="str">
        <f t="shared" si="7"/>
        <v/>
      </c>
      <c r="Y55" s="75" t="str">
        <f t="shared" si="8"/>
        <v/>
      </c>
      <c r="Z55" t="str">
        <f t="shared" si="3"/>
        <v/>
      </c>
      <c r="AA55" t="str">
        <f t="shared" si="4"/>
        <v/>
      </c>
    </row>
    <row r="56" spans="2:27">
      <c r="B56" s="23">
        <v>48</v>
      </c>
      <c r="C56" s="24" t="str">
        <f t="shared" si="0"/>
        <v/>
      </c>
      <c r="D56" s="24"/>
      <c r="E56" s="23"/>
      <c r="F56" s="25"/>
      <c r="G56" s="23"/>
      <c r="H56" s="23"/>
      <c r="I56" s="23"/>
      <c r="J56" s="23"/>
      <c r="K56" s="72" t="str">
        <f t="shared" si="5"/>
        <v/>
      </c>
      <c r="L56" s="73"/>
      <c r="M56" s="47" t="str">
        <f>IF(J56="","",(K56/J56)/LOOKUP(RIGHT($D$2,3),定数!$A$6:$A$13,定数!$B$6:$B$13))</f>
        <v/>
      </c>
      <c r="N56" s="23"/>
      <c r="O56" s="25"/>
      <c r="P56" s="23"/>
      <c r="Q56" s="23"/>
      <c r="R56" s="51" t="str">
        <f>IF(P56="","",T56*M56*LOOKUP(RIGHT($D$2,3),定数!$A$6:$A$13,定数!$B$6:$B$13))</f>
        <v/>
      </c>
      <c r="S56" s="51"/>
      <c r="T56" s="52" t="str">
        <f t="shared" si="6"/>
        <v/>
      </c>
      <c r="U56" s="52"/>
      <c r="V56" t="str">
        <f t="shared" si="9"/>
        <v/>
      </c>
      <c r="W56" t="str">
        <f t="shared" si="2"/>
        <v/>
      </c>
      <c r="X56" s="74" t="str">
        <f t="shared" si="7"/>
        <v/>
      </c>
      <c r="Y56" s="75" t="str">
        <f t="shared" si="8"/>
        <v/>
      </c>
      <c r="Z56" t="str">
        <f t="shared" si="3"/>
        <v/>
      </c>
      <c r="AA56" t="str">
        <f t="shared" si="4"/>
        <v/>
      </c>
    </row>
    <row r="57" spans="2:27">
      <c r="B57" s="23">
        <v>49</v>
      </c>
      <c r="C57" s="24" t="str">
        <f t="shared" si="0"/>
        <v/>
      </c>
      <c r="D57" s="24"/>
      <c r="E57" s="23"/>
      <c r="F57" s="25"/>
      <c r="G57" s="23"/>
      <c r="H57" s="23"/>
      <c r="I57" s="23"/>
      <c r="J57" s="23"/>
      <c r="K57" s="72" t="str">
        <f t="shared" si="5"/>
        <v/>
      </c>
      <c r="L57" s="73"/>
      <c r="M57" s="47" t="str">
        <f>IF(J57="","",(K57/J57)/LOOKUP(RIGHT($D$2,3),定数!$A$6:$A$13,定数!$B$6:$B$13))</f>
        <v/>
      </c>
      <c r="N57" s="23"/>
      <c r="O57" s="25"/>
      <c r="P57" s="23"/>
      <c r="Q57" s="23"/>
      <c r="R57" s="51" t="str">
        <f>IF(P57="","",T57*M57*LOOKUP(RIGHT($D$2,3),定数!$A$6:$A$13,定数!$B$6:$B$13))</f>
        <v/>
      </c>
      <c r="S57" s="51"/>
      <c r="T57" s="52" t="str">
        <f t="shared" si="6"/>
        <v/>
      </c>
      <c r="U57" s="52"/>
      <c r="V57" t="str">
        <f t="shared" si="9"/>
        <v/>
      </c>
      <c r="W57" t="str">
        <f t="shared" si="2"/>
        <v/>
      </c>
      <c r="X57" s="74" t="str">
        <f t="shared" si="7"/>
        <v/>
      </c>
      <c r="Y57" s="75" t="str">
        <f t="shared" si="8"/>
        <v/>
      </c>
      <c r="Z57" t="str">
        <f t="shared" si="3"/>
        <v/>
      </c>
      <c r="AA57" t="str">
        <f t="shared" si="4"/>
        <v/>
      </c>
    </row>
    <row r="58" spans="2:27">
      <c r="B58" s="23">
        <v>50</v>
      </c>
      <c r="C58" s="24" t="str">
        <f t="shared" si="0"/>
        <v/>
      </c>
      <c r="D58" s="24"/>
      <c r="E58" s="23"/>
      <c r="F58" s="25"/>
      <c r="G58" s="23"/>
      <c r="H58" s="23"/>
      <c r="I58" s="23"/>
      <c r="J58" s="23"/>
      <c r="K58" s="72" t="str">
        <f t="shared" si="5"/>
        <v/>
      </c>
      <c r="L58" s="73"/>
      <c r="M58" s="47" t="str">
        <f>IF(J58="","",(K58/J58)/LOOKUP(RIGHT($D$2,3),定数!$A$6:$A$13,定数!$B$6:$B$13))</f>
        <v/>
      </c>
      <c r="N58" s="23"/>
      <c r="O58" s="25"/>
      <c r="P58" s="23"/>
      <c r="Q58" s="23"/>
      <c r="R58" s="51" t="str">
        <f>IF(P58="","",T58*M58*LOOKUP(RIGHT($D$2,3),定数!$A$6:$A$13,定数!$B$6:$B$13))</f>
        <v/>
      </c>
      <c r="S58" s="51"/>
      <c r="T58" s="52" t="str">
        <f t="shared" si="6"/>
        <v/>
      </c>
      <c r="U58" s="52"/>
      <c r="V58" t="str">
        <f t="shared" si="9"/>
        <v/>
      </c>
      <c r="W58" t="str">
        <f t="shared" si="2"/>
        <v/>
      </c>
      <c r="X58" s="74" t="str">
        <f t="shared" si="7"/>
        <v/>
      </c>
      <c r="Y58" s="75" t="str">
        <f t="shared" si="8"/>
        <v/>
      </c>
      <c r="Z58" t="str">
        <f t="shared" si="3"/>
        <v/>
      </c>
      <c r="AA58" t="str">
        <f t="shared" si="4"/>
        <v/>
      </c>
    </row>
    <row r="59" spans="2:27">
      <c r="B59" s="23">
        <v>51</v>
      </c>
      <c r="C59" s="24" t="str">
        <f t="shared" si="0"/>
        <v/>
      </c>
      <c r="D59" s="24"/>
      <c r="E59" s="23"/>
      <c r="F59" s="25"/>
      <c r="G59" s="23"/>
      <c r="H59" s="23"/>
      <c r="I59" s="23"/>
      <c r="J59" s="23"/>
      <c r="K59" s="72" t="str">
        <f t="shared" si="5"/>
        <v/>
      </c>
      <c r="L59" s="73"/>
      <c r="M59" s="47" t="str">
        <f>IF(J59="","",(K59/J59)/LOOKUP(RIGHT($D$2,3),定数!$A$6:$A$13,定数!$B$6:$B$13))</f>
        <v/>
      </c>
      <c r="N59" s="23"/>
      <c r="O59" s="25"/>
      <c r="P59" s="23"/>
      <c r="Q59" s="23"/>
      <c r="R59" s="51" t="str">
        <f>IF(P59="","",T59*M59*LOOKUP(RIGHT($D$2,3),定数!$A$6:$A$13,定数!$B$6:$B$13))</f>
        <v/>
      </c>
      <c r="S59" s="51"/>
      <c r="T59" s="52" t="str">
        <f t="shared" si="6"/>
        <v/>
      </c>
      <c r="U59" s="52"/>
      <c r="V59" t="str">
        <f t="shared" si="9"/>
        <v/>
      </c>
      <c r="W59" t="str">
        <f t="shared" si="2"/>
        <v/>
      </c>
      <c r="X59" s="74" t="str">
        <f t="shared" si="7"/>
        <v/>
      </c>
      <c r="Y59" s="75" t="str">
        <f t="shared" si="8"/>
        <v/>
      </c>
      <c r="Z59" t="str">
        <f t="shared" si="3"/>
        <v/>
      </c>
      <c r="AA59" t="str">
        <f t="shared" si="4"/>
        <v/>
      </c>
    </row>
    <row r="60" spans="2:27">
      <c r="B60" s="23">
        <v>52</v>
      </c>
      <c r="C60" s="24" t="str">
        <f t="shared" si="0"/>
        <v/>
      </c>
      <c r="D60" s="24"/>
      <c r="E60" s="23"/>
      <c r="F60" s="25"/>
      <c r="G60" s="23"/>
      <c r="H60" s="23"/>
      <c r="I60" s="23"/>
      <c r="J60" s="23"/>
      <c r="K60" s="72" t="str">
        <f t="shared" si="5"/>
        <v/>
      </c>
      <c r="L60" s="73"/>
      <c r="M60" s="47" t="str">
        <f>IF(J60="","",(K60/J60)/LOOKUP(RIGHT($D$2,3),定数!$A$6:$A$13,定数!$B$6:$B$13))</f>
        <v/>
      </c>
      <c r="N60" s="23"/>
      <c r="O60" s="25"/>
      <c r="P60" s="23"/>
      <c r="Q60" s="23"/>
      <c r="R60" s="51" t="str">
        <f>IF(P60="","",T60*M60*LOOKUP(RIGHT($D$2,3),定数!$A$6:$A$13,定数!$B$6:$B$13))</f>
        <v/>
      </c>
      <c r="S60" s="51"/>
      <c r="T60" s="52" t="str">
        <f t="shared" si="6"/>
        <v/>
      </c>
      <c r="U60" s="52"/>
      <c r="V60" t="str">
        <f t="shared" si="9"/>
        <v/>
      </c>
      <c r="W60" t="str">
        <f t="shared" si="2"/>
        <v/>
      </c>
      <c r="X60" s="74" t="str">
        <f t="shared" si="7"/>
        <v/>
      </c>
      <c r="Y60" s="75" t="str">
        <f t="shared" si="8"/>
        <v/>
      </c>
      <c r="Z60" t="str">
        <f t="shared" si="3"/>
        <v/>
      </c>
      <c r="AA60" t="str">
        <f t="shared" si="4"/>
        <v/>
      </c>
    </row>
    <row r="61" spans="2:27">
      <c r="B61" s="23">
        <v>53</v>
      </c>
      <c r="C61" s="24" t="str">
        <f t="shared" si="0"/>
        <v/>
      </c>
      <c r="D61" s="24"/>
      <c r="E61" s="23"/>
      <c r="F61" s="25"/>
      <c r="G61" s="23"/>
      <c r="H61" s="23"/>
      <c r="I61" s="23"/>
      <c r="J61" s="23"/>
      <c r="K61" s="72" t="str">
        <f t="shared" si="5"/>
        <v/>
      </c>
      <c r="L61" s="73"/>
      <c r="M61" s="47" t="str">
        <f>IF(J61="","",(K61/J61)/LOOKUP(RIGHT($D$2,3),定数!$A$6:$A$13,定数!$B$6:$B$13))</f>
        <v/>
      </c>
      <c r="N61" s="23"/>
      <c r="O61" s="25"/>
      <c r="P61" s="23"/>
      <c r="Q61" s="23"/>
      <c r="R61" s="51" t="str">
        <f>IF(P61="","",T61*M61*LOOKUP(RIGHT($D$2,3),定数!$A$6:$A$13,定数!$B$6:$B$13))</f>
        <v/>
      </c>
      <c r="S61" s="51"/>
      <c r="T61" s="52" t="str">
        <f t="shared" si="6"/>
        <v/>
      </c>
      <c r="U61" s="52"/>
      <c r="V61" t="str">
        <f t="shared" si="9"/>
        <v/>
      </c>
      <c r="W61" t="str">
        <f t="shared" si="2"/>
        <v/>
      </c>
      <c r="X61" s="74" t="str">
        <f t="shared" si="7"/>
        <v/>
      </c>
      <c r="Y61" s="75" t="str">
        <f t="shared" si="8"/>
        <v/>
      </c>
      <c r="Z61" t="str">
        <f t="shared" si="3"/>
        <v/>
      </c>
      <c r="AA61" t="str">
        <f t="shared" si="4"/>
        <v/>
      </c>
    </row>
    <row r="62" spans="2:27">
      <c r="B62" s="23">
        <v>54</v>
      </c>
      <c r="C62" s="24" t="str">
        <f t="shared" si="0"/>
        <v/>
      </c>
      <c r="D62" s="24"/>
      <c r="E62" s="23"/>
      <c r="F62" s="25"/>
      <c r="G62" s="23"/>
      <c r="H62" s="23"/>
      <c r="I62" s="23"/>
      <c r="J62" s="23"/>
      <c r="K62" s="72" t="str">
        <f t="shared" si="5"/>
        <v/>
      </c>
      <c r="L62" s="73"/>
      <c r="M62" s="47" t="str">
        <f>IF(J62="","",(K62/J62)/LOOKUP(RIGHT($D$2,3),定数!$A$6:$A$13,定数!$B$6:$B$13))</f>
        <v/>
      </c>
      <c r="N62" s="23"/>
      <c r="O62" s="25"/>
      <c r="P62" s="23"/>
      <c r="Q62" s="23"/>
      <c r="R62" s="51" t="str">
        <f>IF(P62="","",T62*M62*LOOKUP(RIGHT($D$2,3),定数!$A$6:$A$13,定数!$B$6:$B$13))</f>
        <v/>
      </c>
      <c r="S62" s="51"/>
      <c r="T62" s="52" t="str">
        <f t="shared" si="6"/>
        <v/>
      </c>
      <c r="U62" s="52"/>
      <c r="V62" t="str">
        <f t="shared" si="9"/>
        <v/>
      </c>
      <c r="W62" t="str">
        <f t="shared" si="2"/>
        <v/>
      </c>
      <c r="X62" s="74" t="str">
        <f t="shared" si="7"/>
        <v/>
      </c>
      <c r="Y62" s="75" t="str">
        <f t="shared" si="8"/>
        <v/>
      </c>
      <c r="Z62" t="str">
        <f t="shared" si="3"/>
        <v/>
      </c>
      <c r="AA62" t="str">
        <f t="shared" si="4"/>
        <v/>
      </c>
    </row>
    <row r="63" spans="2:27">
      <c r="B63" s="23">
        <v>55</v>
      </c>
      <c r="C63" s="24" t="str">
        <f t="shared" si="0"/>
        <v/>
      </c>
      <c r="D63" s="24"/>
      <c r="E63" s="23"/>
      <c r="F63" s="25"/>
      <c r="G63" s="23"/>
      <c r="H63" s="23"/>
      <c r="I63" s="23"/>
      <c r="J63" s="23"/>
      <c r="K63" s="72" t="str">
        <f t="shared" si="5"/>
        <v/>
      </c>
      <c r="L63" s="73"/>
      <c r="M63" s="47" t="str">
        <f>IF(J63="","",(K63/J63)/LOOKUP(RIGHT($D$2,3),定数!$A$6:$A$13,定数!$B$6:$B$13))</f>
        <v/>
      </c>
      <c r="N63" s="23"/>
      <c r="O63" s="25"/>
      <c r="P63" s="23"/>
      <c r="Q63" s="23"/>
      <c r="R63" s="51" t="str">
        <f>IF(P63="","",T63*M63*LOOKUP(RIGHT($D$2,3),定数!$A$6:$A$13,定数!$B$6:$B$13))</f>
        <v/>
      </c>
      <c r="S63" s="51"/>
      <c r="T63" s="52" t="str">
        <f t="shared" si="6"/>
        <v/>
      </c>
      <c r="U63" s="52"/>
      <c r="V63" t="str">
        <f t="shared" si="9"/>
        <v/>
      </c>
      <c r="W63" t="str">
        <f t="shared" si="2"/>
        <v/>
      </c>
      <c r="X63" s="74" t="str">
        <f t="shared" si="7"/>
        <v/>
      </c>
      <c r="Y63" s="75" t="str">
        <f t="shared" si="8"/>
        <v/>
      </c>
      <c r="Z63" t="str">
        <f t="shared" si="3"/>
        <v/>
      </c>
      <c r="AA63" t="str">
        <f t="shared" si="4"/>
        <v/>
      </c>
    </row>
    <row r="64" spans="2:27">
      <c r="B64" s="23">
        <v>56</v>
      </c>
      <c r="C64" s="24" t="str">
        <f t="shared" si="0"/>
        <v/>
      </c>
      <c r="D64" s="24"/>
      <c r="E64" s="23"/>
      <c r="F64" s="25"/>
      <c r="G64" s="23"/>
      <c r="H64" s="23"/>
      <c r="I64" s="23"/>
      <c r="J64" s="23"/>
      <c r="K64" s="72" t="str">
        <f t="shared" si="5"/>
        <v/>
      </c>
      <c r="L64" s="73"/>
      <c r="M64" s="47" t="str">
        <f>IF(J64="","",(K64/J64)/LOOKUP(RIGHT($D$2,3),定数!$A$6:$A$13,定数!$B$6:$B$13))</f>
        <v/>
      </c>
      <c r="N64" s="23"/>
      <c r="O64" s="25"/>
      <c r="P64" s="23"/>
      <c r="Q64" s="23"/>
      <c r="R64" s="51" t="str">
        <f>IF(P64="","",T64*M64*LOOKUP(RIGHT($D$2,3),定数!$A$6:$A$13,定数!$B$6:$B$13))</f>
        <v/>
      </c>
      <c r="S64" s="51"/>
      <c r="T64" s="52" t="str">
        <f t="shared" si="6"/>
        <v/>
      </c>
      <c r="U64" s="52"/>
      <c r="V64" t="str">
        <f t="shared" si="9"/>
        <v/>
      </c>
      <c r="W64" t="str">
        <f t="shared" si="2"/>
        <v/>
      </c>
      <c r="X64" s="74" t="str">
        <f t="shared" si="7"/>
        <v/>
      </c>
      <c r="Y64" s="75" t="str">
        <f t="shared" si="8"/>
        <v/>
      </c>
      <c r="Z64" t="str">
        <f t="shared" si="3"/>
        <v/>
      </c>
      <c r="AA64" t="str">
        <f t="shared" si="4"/>
        <v/>
      </c>
    </row>
    <row r="65" spans="2:27">
      <c r="B65" s="23">
        <v>57</v>
      </c>
      <c r="C65" s="24" t="str">
        <f t="shared" si="0"/>
        <v/>
      </c>
      <c r="D65" s="24"/>
      <c r="E65" s="23"/>
      <c r="F65" s="25"/>
      <c r="G65" s="23"/>
      <c r="H65" s="23"/>
      <c r="I65" s="23"/>
      <c r="J65" s="23"/>
      <c r="K65" s="72" t="str">
        <f t="shared" si="5"/>
        <v/>
      </c>
      <c r="L65" s="73"/>
      <c r="M65" s="47" t="str">
        <f>IF(J65="","",(K65/J65)/LOOKUP(RIGHT($D$2,3),定数!$A$6:$A$13,定数!$B$6:$B$13))</f>
        <v/>
      </c>
      <c r="N65" s="23"/>
      <c r="O65" s="25"/>
      <c r="P65" s="23"/>
      <c r="Q65" s="23"/>
      <c r="R65" s="51" t="str">
        <f>IF(P65="","",T65*M65*LOOKUP(RIGHT($D$2,3),定数!$A$6:$A$13,定数!$B$6:$B$13))</f>
        <v/>
      </c>
      <c r="S65" s="51"/>
      <c r="T65" s="52" t="str">
        <f t="shared" si="6"/>
        <v/>
      </c>
      <c r="U65" s="52"/>
      <c r="V65" t="str">
        <f t="shared" si="9"/>
        <v/>
      </c>
      <c r="W65" t="str">
        <f t="shared" si="2"/>
        <v/>
      </c>
      <c r="X65" s="74" t="str">
        <f t="shared" si="7"/>
        <v/>
      </c>
      <c r="Y65" s="75" t="str">
        <f t="shared" si="8"/>
        <v/>
      </c>
      <c r="Z65" t="str">
        <f t="shared" si="3"/>
        <v/>
      </c>
      <c r="AA65" t="str">
        <f t="shared" si="4"/>
        <v/>
      </c>
    </row>
    <row r="66" spans="2:27">
      <c r="B66" s="23">
        <v>58</v>
      </c>
      <c r="C66" s="24" t="str">
        <f t="shared" si="0"/>
        <v/>
      </c>
      <c r="D66" s="24"/>
      <c r="E66" s="23"/>
      <c r="F66" s="25"/>
      <c r="G66" s="23"/>
      <c r="H66" s="23"/>
      <c r="I66" s="23"/>
      <c r="J66" s="23"/>
      <c r="K66" s="72" t="str">
        <f t="shared" si="5"/>
        <v/>
      </c>
      <c r="L66" s="73"/>
      <c r="M66" s="47" t="str">
        <f>IF(J66="","",(K66/J66)/LOOKUP(RIGHT($D$2,3),定数!$A$6:$A$13,定数!$B$6:$B$13))</f>
        <v/>
      </c>
      <c r="N66" s="23"/>
      <c r="O66" s="25"/>
      <c r="P66" s="23"/>
      <c r="Q66" s="23"/>
      <c r="R66" s="51" t="str">
        <f>IF(P66="","",T66*M66*LOOKUP(RIGHT($D$2,3),定数!$A$6:$A$13,定数!$B$6:$B$13))</f>
        <v/>
      </c>
      <c r="S66" s="51"/>
      <c r="T66" s="52" t="str">
        <f t="shared" si="6"/>
        <v/>
      </c>
      <c r="U66" s="52"/>
      <c r="V66" t="str">
        <f t="shared" si="9"/>
        <v/>
      </c>
      <c r="W66" t="str">
        <f t="shared" si="2"/>
        <v/>
      </c>
      <c r="X66" s="74" t="str">
        <f t="shared" si="7"/>
        <v/>
      </c>
      <c r="Y66" s="75" t="str">
        <f t="shared" si="8"/>
        <v/>
      </c>
      <c r="Z66" t="str">
        <f t="shared" si="3"/>
        <v/>
      </c>
      <c r="AA66" t="str">
        <f t="shared" si="4"/>
        <v/>
      </c>
    </row>
    <row r="67" spans="2:27">
      <c r="B67" s="23">
        <v>59</v>
      </c>
      <c r="C67" s="24" t="str">
        <f t="shared" si="0"/>
        <v/>
      </c>
      <c r="D67" s="24"/>
      <c r="E67" s="23"/>
      <c r="F67" s="25"/>
      <c r="G67" s="23"/>
      <c r="H67" s="23"/>
      <c r="I67" s="23"/>
      <c r="J67" s="23"/>
      <c r="K67" s="72" t="str">
        <f t="shared" si="5"/>
        <v/>
      </c>
      <c r="L67" s="73"/>
      <c r="M67" s="47" t="str">
        <f>IF(J67="","",(K67/J67)/LOOKUP(RIGHT($D$2,3),定数!$A$6:$A$13,定数!$B$6:$B$13))</f>
        <v/>
      </c>
      <c r="N67" s="23"/>
      <c r="O67" s="25"/>
      <c r="P67" s="23"/>
      <c r="Q67" s="23"/>
      <c r="R67" s="51" t="str">
        <f>IF(P67="","",T67*M67*LOOKUP(RIGHT($D$2,3),定数!$A$6:$A$13,定数!$B$6:$B$13))</f>
        <v/>
      </c>
      <c r="S67" s="51"/>
      <c r="T67" s="52" t="str">
        <f t="shared" si="6"/>
        <v/>
      </c>
      <c r="U67" s="52"/>
      <c r="V67" t="str">
        <f t="shared" si="9"/>
        <v/>
      </c>
      <c r="W67" t="str">
        <f t="shared" si="2"/>
        <v/>
      </c>
      <c r="X67" s="74" t="str">
        <f t="shared" si="7"/>
        <v/>
      </c>
      <c r="Y67" s="75" t="str">
        <f t="shared" si="8"/>
        <v/>
      </c>
      <c r="Z67" t="str">
        <f t="shared" si="3"/>
        <v/>
      </c>
      <c r="AA67" t="str">
        <f t="shared" si="4"/>
        <v/>
      </c>
    </row>
    <row r="68" spans="2:27">
      <c r="B68" s="23">
        <v>60</v>
      </c>
      <c r="C68" s="24" t="str">
        <f t="shared" si="0"/>
        <v/>
      </c>
      <c r="D68" s="24"/>
      <c r="E68" s="23"/>
      <c r="F68" s="25"/>
      <c r="G68" s="23"/>
      <c r="H68" s="23"/>
      <c r="I68" s="23"/>
      <c r="J68" s="23"/>
      <c r="K68" s="72" t="str">
        <f t="shared" si="5"/>
        <v/>
      </c>
      <c r="L68" s="73"/>
      <c r="M68" s="47" t="str">
        <f>IF(J68="","",(K68/J68)/LOOKUP(RIGHT($D$2,3),定数!$A$6:$A$13,定数!$B$6:$B$13))</f>
        <v/>
      </c>
      <c r="N68" s="23"/>
      <c r="O68" s="25"/>
      <c r="P68" s="23"/>
      <c r="Q68" s="23"/>
      <c r="R68" s="51" t="str">
        <f>IF(P68="","",T68*M68*LOOKUP(RIGHT($D$2,3),定数!$A$6:$A$13,定数!$B$6:$B$13))</f>
        <v/>
      </c>
      <c r="S68" s="51"/>
      <c r="T68" s="52" t="str">
        <f t="shared" si="6"/>
        <v/>
      </c>
      <c r="U68" s="52"/>
      <c r="V68" t="str">
        <f t="shared" si="9"/>
        <v/>
      </c>
      <c r="W68" t="str">
        <f t="shared" si="2"/>
        <v/>
      </c>
      <c r="X68" s="74" t="str">
        <f t="shared" si="7"/>
        <v/>
      </c>
      <c r="Y68" s="75" t="str">
        <f t="shared" si="8"/>
        <v/>
      </c>
      <c r="Z68" t="str">
        <f t="shared" si="3"/>
        <v/>
      </c>
      <c r="AA68" t="str">
        <f t="shared" si="4"/>
        <v/>
      </c>
    </row>
    <row r="69" spans="2:27">
      <c r="B69" s="23">
        <v>61</v>
      </c>
      <c r="C69" s="24" t="str">
        <f t="shared" si="0"/>
        <v/>
      </c>
      <c r="D69" s="24"/>
      <c r="E69" s="23"/>
      <c r="F69" s="25"/>
      <c r="G69" s="23"/>
      <c r="H69" s="23"/>
      <c r="I69" s="23"/>
      <c r="J69" s="23"/>
      <c r="K69" s="72" t="str">
        <f t="shared" si="5"/>
        <v/>
      </c>
      <c r="L69" s="73"/>
      <c r="M69" s="47" t="str">
        <f>IF(J69="","",(K69/J69)/LOOKUP(RIGHT($D$2,3),定数!$A$6:$A$13,定数!$B$6:$B$13))</f>
        <v/>
      </c>
      <c r="N69" s="23"/>
      <c r="O69" s="25"/>
      <c r="P69" s="23"/>
      <c r="Q69" s="23"/>
      <c r="R69" s="51" t="str">
        <f>IF(P69="","",T69*M69*LOOKUP(RIGHT($D$2,3),定数!$A$6:$A$13,定数!$B$6:$B$13))</f>
        <v/>
      </c>
      <c r="S69" s="51"/>
      <c r="T69" s="52" t="str">
        <f t="shared" si="6"/>
        <v/>
      </c>
      <c r="U69" s="52"/>
      <c r="V69" t="str">
        <f t="shared" si="9"/>
        <v/>
      </c>
      <c r="W69" t="str">
        <f t="shared" si="2"/>
        <v/>
      </c>
      <c r="X69" s="74" t="str">
        <f t="shared" si="7"/>
        <v/>
      </c>
      <c r="Y69" s="75" t="str">
        <f t="shared" si="8"/>
        <v/>
      </c>
      <c r="Z69" t="str">
        <f t="shared" si="3"/>
        <v/>
      </c>
      <c r="AA69" t="str">
        <f t="shared" si="4"/>
        <v/>
      </c>
    </row>
    <row r="70" spans="2:27">
      <c r="B70" s="23">
        <v>62</v>
      </c>
      <c r="C70" s="24" t="str">
        <f t="shared" si="0"/>
        <v/>
      </c>
      <c r="D70" s="24"/>
      <c r="E70" s="23"/>
      <c r="F70" s="25"/>
      <c r="G70" s="23"/>
      <c r="H70" s="23"/>
      <c r="I70" s="23"/>
      <c r="J70" s="23"/>
      <c r="K70" s="72" t="str">
        <f t="shared" si="5"/>
        <v/>
      </c>
      <c r="L70" s="73"/>
      <c r="M70" s="47" t="str">
        <f>IF(J70="","",(K70/J70)/LOOKUP(RIGHT($D$2,3),定数!$A$6:$A$13,定数!$B$6:$B$13))</f>
        <v/>
      </c>
      <c r="N70" s="23"/>
      <c r="O70" s="25"/>
      <c r="P70" s="23"/>
      <c r="Q70" s="23"/>
      <c r="R70" s="51" t="str">
        <f>IF(P70="","",T70*M70*LOOKUP(RIGHT($D$2,3),定数!$A$6:$A$13,定数!$B$6:$B$13))</f>
        <v/>
      </c>
      <c r="S70" s="51"/>
      <c r="T70" s="52" t="str">
        <f t="shared" si="6"/>
        <v/>
      </c>
      <c r="U70" s="52"/>
      <c r="V70" t="str">
        <f t="shared" si="9"/>
        <v/>
      </c>
      <c r="W70" t="str">
        <f t="shared" si="2"/>
        <v/>
      </c>
      <c r="X70" s="74" t="str">
        <f t="shared" si="7"/>
        <v/>
      </c>
      <c r="Y70" s="75" t="str">
        <f t="shared" si="8"/>
        <v/>
      </c>
      <c r="Z70" t="str">
        <f t="shared" si="3"/>
        <v/>
      </c>
      <c r="AA70" t="str">
        <f t="shared" si="4"/>
        <v/>
      </c>
    </row>
    <row r="71" spans="2:27">
      <c r="B71" s="23">
        <v>63</v>
      </c>
      <c r="C71" s="24" t="str">
        <f t="shared" si="0"/>
        <v/>
      </c>
      <c r="D71" s="24"/>
      <c r="E71" s="23"/>
      <c r="F71" s="25"/>
      <c r="G71" s="23"/>
      <c r="H71" s="23"/>
      <c r="I71" s="23"/>
      <c r="J71" s="23"/>
      <c r="K71" s="72" t="str">
        <f t="shared" si="5"/>
        <v/>
      </c>
      <c r="L71" s="73"/>
      <c r="M71" s="47" t="str">
        <f>IF(J71="","",(K71/J71)/LOOKUP(RIGHT($D$2,3),定数!$A$6:$A$13,定数!$B$6:$B$13))</f>
        <v/>
      </c>
      <c r="N71" s="23"/>
      <c r="O71" s="25"/>
      <c r="P71" s="23"/>
      <c r="Q71" s="23"/>
      <c r="R71" s="51" t="str">
        <f>IF(P71="","",T71*M71*LOOKUP(RIGHT($D$2,3),定数!$A$6:$A$13,定数!$B$6:$B$13))</f>
        <v/>
      </c>
      <c r="S71" s="51"/>
      <c r="T71" s="52" t="str">
        <f t="shared" si="6"/>
        <v/>
      </c>
      <c r="U71" s="52"/>
      <c r="V71" t="str">
        <f t="shared" si="9"/>
        <v/>
      </c>
      <c r="W71" t="str">
        <f t="shared" si="2"/>
        <v/>
      </c>
      <c r="X71" s="74" t="str">
        <f t="shared" si="7"/>
        <v/>
      </c>
      <c r="Y71" s="75" t="str">
        <f t="shared" si="8"/>
        <v/>
      </c>
      <c r="Z71" t="str">
        <f t="shared" si="3"/>
        <v/>
      </c>
      <c r="AA71" t="str">
        <f t="shared" si="4"/>
        <v/>
      </c>
    </row>
    <row r="72" spans="2:27">
      <c r="B72" s="23">
        <v>64</v>
      </c>
      <c r="C72" s="24" t="str">
        <f t="shared" si="0"/>
        <v/>
      </c>
      <c r="D72" s="24"/>
      <c r="E72" s="23"/>
      <c r="F72" s="25"/>
      <c r="G72" s="23"/>
      <c r="H72" s="23"/>
      <c r="I72" s="23"/>
      <c r="J72" s="23"/>
      <c r="K72" s="72" t="str">
        <f t="shared" si="5"/>
        <v/>
      </c>
      <c r="L72" s="73"/>
      <c r="M72" s="47" t="str">
        <f>IF(J72="","",(K72/J72)/LOOKUP(RIGHT($D$2,3),定数!$A$6:$A$13,定数!$B$6:$B$13))</f>
        <v/>
      </c>
      <c r="N72" s="23"/>
      <c r="O72" s="25"/>
      <c r="P72" s="23"/>
      <c r="Q72" s="23"/>
      <c r="R72" s="51" t="str">
        <f>IF(P72="","",T72*M72*LOOKUP(RIGHT($D$2,3),定数!$A$6:$A$13,定数!$B$6:$B$13))</f>
        <v/>
      </c>
      <c r="S72" s="51"/>
      <c r="T72" s="52" t="str">
        <f t="shared" si="6"/>
        <v/>
      </c>
      <c r="U72" s="52"/>
      <c r="V72" t="str">
        <f t="shared" si="9"/>
        <v/>
      </c>
      <c r="W72" t="str">
        <f t="shared" si="2"/>
        <v/>
      </c>
      <c r="X72" s="74" t="str">
        <f t="shared" si="7"/>
        <v/>
      </c>
      <c r="Y72" s="75" t="str">
        <f t="shared" si="8"/>
        <v/>
      </c>
      <c r="Z72" t="str">
        <f t="shared" si="3"/>
        <v/>
      </c>
      <c r="AA72" t="str">
        <f t="shared" si="4"/>
        <v/>
      </c>
    </row>
    <row r="73" spans="2:27">
      <c r="B73" s="23">
        <v>65</v>
      </c>
      <c r="C73" s="24" t="str">
        <f t="shared" si="0"/>
        <v/>
      </c>
      <c r="D73" s="24"/>
      <c r="E73" s="23"/>
      <c r="F73" s="25"/>
      <c r="G73" s="23"/>
      <c r="H73" s="23"/>
      <c r="I73" s="23"/>
      <c r="J73" s="23"/>
      <c r="K73" s="72" t="str">
        <f t="shared" si="5"/>
        <v/>
      </c>
      <c r="L73" s="73"/>
      <c r="M73" s="47" t="str">
        <f>IF(J73="","",(K73/J73)/LOOKUP(RIGHT($D$2,3),定数!$A$6:$A$13,定数!$B$6:$B$13))</f>
        <v/>
      </c>
      <c r="N73" s="23"/>
      <c r="O73" s="25"/>
      <c r="P73" s="23"/>
      <c r="Q73" s="23"/>
      <c r="R73" s="51" t="str">
        <f>IF(P73="","",T73*M73*LOOKUP(RIGHT($D$2,3),定数!$A$6:$A$13,定数!$B$6:$B$13))</f>
        <v/>
      </c>
      <c r="S73" s="51"/>
      <c r="T73" s="52" t="str">
        <f t="shared" si="6"/>
        <v/>
      </c>
      <c r="U73" s="52"/>
      <c r="V73" t="str">
        <f t="shared" si="9"/>
        <v/>
      </c>
      <c r="W73" t="str">
        <f t="shared" si="2"/>
        <v/>
      </c>
      <c r="X73" s="74" t="str">
        <f t="shared" si="7"/>
        <v/>
      </c>
      <c r="Y73" s="75" t="str">
        <f t="shared" si="8"/>
        <v/>
      </c>
      <c r="Z73" t="str">
        <f t="shared" si="3"/>
        <v/>
      </c>
      <c r="AA73" t="str">
        <f t="shared" si="4"/>
        <v/>
      </c>
    </row>
    <row r="74" spans="2:27">
      <c r="B74" s="23">
        <v>66</v>
      </c>
      <c r="C74" s="24" t="str">
        <f t="shared" ref="C74:C108" si="10">IF(R73="","",C73+R73)</f>
        <v/>
      </c>
      <c r="D74" s="24"/>
      <c r="E74" s="23"/>
      <c r="F74" s="25"/>
      <c r="G74" s="23"/>
      <c r="H74" s="23"/>
      <c r="I74" s="23"/>
      <c r="J74" s="23"/>
      <c r="K74" s="72" t="str">
        <f t="shared" si="5"/>
        <v/>
      </c>
      <c r="L74" s="73"/>
      <c r="M74" s="47" t="str">
        <f>IF(J74="","",(K74/J74)/LOOKUP(RIGHT($D$2,3),定数!$A$6:$A$13,定数!$B$6:$B$13))</f>
        <v/>
      </c>
      <c r="N74" s="23"/>
      <c r="O74" s="25"/>
      <c r="P74" s="23"/>
      <c r="Q74" s="23"/>
      <c r="R74" s="51" t="str">
        <f>IF(P74="","",T74*M74*LOOKUP(RIGHT($D$2,3),定数!$A$6:$A$13,定数!$B$6:$B$13))</f>
        <v/>
      </c>
      <c r="S74" s="51"/>
      <c r="T74" s="52" t="str">
        <f t="shared" si="6"/>
        <v/>
      </c>
      <c r="U74" s="52"/>
      <c r="V74" t="str">
        <f t="shared" si="9"/>
        <v/>
      </c>
      <c r="W74" t="str">
        <f t="shared" si="9"/>
        <v/>
      </c>
      <c r="X74" s="74" t="str">
        <f t="shared" si="7"/>
        <v/>
      </c>
      <c r="Y74" s="75" t="str">
        <f t="shared" si="8"/>
        <v/>
      </c>
      <c r="Z74" t="str">
        <f t="shared" ref="Z74:Z108" si="11">IF(R74&gt;0,R74,"")</f>
        <v/>
      </c>
      <c r="AA74" t="str">
        <f t="shared" ref="AA74:AA108" si="12">IF(R74&lt;0,R74,"")</f>
        <v/>
      </c>
    </row>
    <row r="75" spans="2:27">
      <c r="B75" s="23">
        <v>67</v>
      </c>
      <c r="C75" s="24" t="str">
        <f t="shared" si="10"/>
        <v/>
      </c>
      <c r="D75" s="24"/>
      <c r="E75" s="23"/>
      <c r="F75" s="25"/>
      <c r="G75" s="23"/>
      <c r="H75" s="23"/>
      <c r="I75" s="23"/>
      <c r="J75" s="23"/>
      <c r="K75" s="72" t="str">
        <f t="shared" ref="K75:K108" si="13">IF(J75="","",C75*0.03)</f>
        <v/>
      </c>
      <c r="L75" s="73"/>
      <c r="M75" s="47" t="str">
        <f>IF(J75="","",(K75/J75)/LOOKUP(RIGHT($D$2,3),定数!$A$6:$A$13,定数!$B$6:$B$13))</f>
        <v/>
      </c>
      <c r="N75" s="23"/>
      <c r="O75" s="25"/>
      <c r="P75" s="23"/>
      <c r="Q75" s="23"/>
      <c r="R75" s="51" t="str">
        <f>IF(P75="","",T75*M75*LOOKUP(RIGHT($D$2,3),定数!$A$6:$A$13,定数!$B$6:$B$13))</f>
        <v/>
      </c>
      <c r="S75" s="51"/>
      <c r="T75" s="52" t="str">
        <f t="shared" si="6"/>
        <v/>
      </c>
      <c r="U75" s="52"/>
      <c r="V75" t="str">
        <f t="shared" ref="V75:W90" si="14">IF(S75&lt;&gt;"",IF(S75&lt;0,1+V74,0),"")</f>
        <v/>
      </c>
      <c r="W75" t="str">
        <f t="shared" si="14"/>
        <v/>
      </c>
      <c r="X75" s="74" t="str">
        <f t="shared" si="7"/>
        <v/>
      </c>
      <c r="Y75" s="75" t="str">
        <f t="shared" si="8"/>
        <v/>
      </c>
      <c r="Z75" t="str">
        <f t="shared" si="11"/>
        <v/>
      </c>
      <c r="AA75" t="str">
        <f t="shared" si="12"/>
        <v/>
      </c>
    </row>
    <row r="76" spans="2:27">
      <c r="B76" s="23">
        <v>68</v>
      </c>
      <c r="C76" s="24" t="str">
        <f t="shared" si="10"/>
        <v/>
      </c>
      <c r="D76" s="24"/>
      <c r="E76" s="23"/>
      <c r="F76" s="25"/>
      <c r="G76" s="23"/>
      <c r="H76" s="23"/>
      <c r="I76" s="23"/>
      <c r="J76" s="23"/>
      <c r="K76" s="72" t="str">
        <f t="shared" si="13"/>
        <v/>
      </c>
      <c r="L76" s="73"/>
      <c r="M76" s="47" t="str">
        <f>IF(J76="","",(K76/J76)/LOOKUP(RIGHT($D$2,3),定数!$A$6:$A$13,定数!$B$6:$B$13))</f>
        <v/>
      </c>
      <c r="N76" s="23"/>
      <c r="O76" s="25"/>
      <c r="P76" s="23"/>
      <c r="Q76" s="23"/>
      <c r="R76" s="51" t="str">
        <f>IF(P76="","",T76*M76*LOOKUP(RIGHT($D$2,3),定数!$A$6:$A$13,定数!$B$6:$B$13))</f>
        <v/>
      </c>
      <c r="S76" s="51"/>
      <c r="T76" s="52" t="str">
        <f t="shared" ref="T76:T108" si="15">IF(P76="","",IF(G76="買",(P76-H76),(H76-P76))*IF(RIGHT($D$2,3)="JPY",100,10000))</f>
        <v/>
      </c>
      <c r="U76" s="52"/>
      <c r="V76" t="str">
        <f t="shared" si="14"/>
        <v/>
      </c>
      <c r="W76" t="str">
        <f t="shared" si="14"/>
        <v/>
      </c>
      <c r="X76" s="74" t="str">
        <f t="shared" ref="X76:X108" si="16">IF(C76&lt;&gt;"",MAX(X75,C76),"")</f>
        <v/>
      </c>
      <c r="Y76" s="75" t="str">
        <f t="shared" ref="Y76:Y108" si="17">IF(X76&lt;&gt;"",1-(C76/X76),"")</f>
        <v/>
      </c>
      <c r="Z76" t="str">
        <f t="shared" si="11"/>
        <v/>
      </c>
      <c r="AA76" t="str">
        <f t="shared" si="12"/>
        <v/>
      </c>
    </row>
    <row r="77" spans="2:27">
      <c r="B77" s="23">
        <v>69</v>
      </c>
      <c r="C77" s="24" t="str">
        <f t="shared" si="10"/>
        <v/>
      </c>
      <c r="D77" s="24"/>
      <c r="E77" s="23"/>
      <c r="F77" s="25"/>
      <c r="G77" s="23"/>
      <c r="H77" s="23"/>
      <c r="I77" s="23"/>
      <c r="J77" s="23"/>
      <c r="K77" s="72" t="str">
        <f t="shared" si="13"/>
        <v/>
      </c>
      <c r="L77" s="73"/>
      <c r="M77" s="47" t="str">
        <f>IF(J77="","",(K77/J77)/LOOKUP(RIGHT($D$2,3),定数!$A$6:$A$13,定数!$B$6:$B$13))</f>
        <v/>
      </c>
      <c r="N77" s="23"/>
      <c r="O77" s="25"/>
      <c r="P77" s="23"/>
      <c r="Q77" s="23"/>
      <c r="R77" s="51" t="str">
        <f>IF(P77="","",T77*M77*LOOKUP(RIGHT($D$2,3),定数!$A$6:$A$13,定数!$B$6:$B$13))</f>
        <v/>
      </c>
      <c r="S77" s="51"/>
      <c r="T77" s="52" t="str">
        <f t="shared" si="15"/>
        <v/>
      </c>
      <c r="U77" s="52"/>
      <c r="V77" t="str">
        <f t="shared" si="14"/>
        <v/>
      </c>
      <c r="W77" t="str">
        <f t="shared" si="14"/>
        <v/>
      </c>
      <c r="X77" s="74" t="str">
        <f t="shared" si="16"/>
        <v/>
      </c>
      <c r="Y77" s="75" t="str">
        <f t="shared" si="17"/>
        <v/>
      </c>
      <c r="Z77" t="str">
        <f t="shared" si="11"/>
        <v/>
      </c>
      <c r="AA77" t="str">
        <f t="shared" si="12"/>
        <v/>
      </c>
    </row>
    <row r="78" spans="2:27">
      <c r="B78" s="23">
        <v>70</v>
      </c>
      <c r="C78" s="24" t="str">
        <f t="shared" si="10"/>
        <v/>
      </c>
      <c r="D78" s="24"/>
      <c r="E78" s="23"/>
      <c r="F78" s="25"/>
      <c r="G78" s="23"/>
      <c r="H78" s="23"/>
      <c r="I78" s="23"/>
      <c r="J78" s="23"/>
      <c r="K78" s="72" t="str">
        <f t="shared" si="13"/>
        <v/>
      </c>
      <c r="L78" s="73"/>
      <c r="M78" s="47" t="str">
        <f>IF(J78="","",(K78/J78)/LOOKUP(RIGHT($D$2,3),定数!$A$6:$A$13,定数!$B$6:$B$13))</f>
        <v/>
      </c>
      <c r="N78" s="23"/>
      <c r="O78" s="25"/>
      <c r="P78" s="23"/>
      <c r="Q78" s="23"/>
      <c r="R78" s="51" t="str">
        <f>IF(P78="","",T78*M78*LOOKUP(RIGHT($D$2,3),定数!$A$6:$A$13,定数!$B$6:$B$13))</f>
        <v/>
      </c>
      <c r="S78" s="51"/>
      <c r="T78" s="52" t="str">
        <f t="shared" si="15"/>
        <v/>
      </c>
      <c r="U78" s="52"/>
      <c r="V78" t="str">
        <f t="shared" si="14"/>
        <v/>
      </c>
      <c r="W78" t="str">
        <f t="shared" si="14"/>
        <v/>
      </c>
      <c r="X78" s="74" t="str">
        <f t="shared" si="16"/>
        <v/>
      </c>
      <c r="Y78" s="75" t="str">
        <f t="shared" si="17"/>
        <v/>
      </c>
      <c r="Z78" t="str">
        <f t="shared" si="11"/>
        <v/>
      </c>
      <c r="AA78" t="str">
        <f t="shared" si="12"/>
        <v/>
      </c>
    </row>
    <row r="79" spans="2:27">
      <c r="B79" s="23">
        <v>71</v>
      </c>
      <c r="C79" s="24" t="str">
        <f t="shared" si="10"/>
        <v/>
      </c>
      <c r="D79" s="24"/>
      <c r="E79" s="23"/>
      <c r="F79" s="25"/>
      <c r="G79" s="23"/>
      <c r="H79" s="23"/>
      <c r="I79" s="23"/>
      <c r="J79" s="23"/>
      <c r="K79" s="72" t="str">
        <f t="shared" si="13"/>
        <v/>
      </c>
      <c r="L79" s="73"/>
      <c r="M79" s="47" t="str">
        <f>IF(J79="","",(K79/J79)/LOOKUP(RIGHT($D$2,3),定数!$A$6:$A$13,定数!$B$6:$B$13))</f>
        <v/>
      </c>
      <c r="N79" s="23"/>
      <c r="O79" s="25"/>
      <c r="P79" s="23"/>
      <c r="Q79" s="23"/>
      <c r="R79" s="51" t="str">
        <f>IF(P79="","",T79*M79*LOOKUP(RIGHT($D$2,3),定数!$A$6:$A$13,定数!$B$6:$B$13))</f>
        <v/>
      </c>
      <c r="S79" s="51"/>
      <c r="T79" s="52" t="str">
        <f t="shared" si="15"/>
        <v/>
      </c>
      <c r="U79" s="52"/>
      <c r="V79" t="str">
        <f t="shared" si="14"/>
        <v/>
      </c>
      <c r="W79" t="str">
        <f t="shared" si="14"/>
        <v/>
      </c>
      <c r="X79" s="74" t="str">
        <f t="shared" si="16"/>
        <v/>
      </c>
      <c r="Y79" s="75" t="str">
        <f t="shared" si="17"/>
        <v/>
      </c>
      <c r="Z79" t="str">
        <f t="shared" si="11"/>
        <v/>
      </c>
      <c r="AA79" t="str">
        <f t="shared" si="12"/>
        <v/>
      </c>
    </row>
    <row r="80" spans="2:27">
      <c r="B80" s="23">
        <v>72</v>
      </c>
      <c r="C80" s="24" t="str">
        <f t="shared" si="10"/>
        <v/>
      </c>
      <c r="D80" s="24"/>
      <c r="E80" s="23"/>
      <c r="F80" s="25"/>
      <c r="G80" s="23"/>
      <c r="H80" s="23"/>
      <c r="I80" s="23"/>
      <c r="J80" s="23"/>
      <c r="K80" s="72" t="str">
        <f t="shared" si="13"/>
        <v/>
      </c>
      <c r="L80" s="73"/>
      <c r="M80" s="47" t="str">
        <f>IF(J80="","",(K80/J80)/LOOKUP(RIGHT($D$2,3),定数!$A$6:$A$13,定数!$B$6:$B$13))</f>
        <v/>
      </c>
      <c r="N80" s="23"/>
      <c r="O80" s="25"/>
      <c r="P80" s="23"/>
      <c r="Q80" s="23"/>
      <c r="R80" s="51" t="str">
        <f>IF(P80="","",T80*M80*LOOKUP(RIGHT($D$2,3),定数!$A$6:$A$13,定数!$B$6:$B$13))</f>
        <v/>
      </c>
      <c r="S80" s="51"/>
      <c r="T80" s="52" t="str">
        <f t="shared" si="15"/>
        <v/>
      </c>
      <c r="U80" s="52"/>
      <c r="V80" t="str">
        <f t="shared" si="14"/>
        <v/>
      </c>
      <c r="W80" t="str">
        <f t="shared" si="14"/>
        <v/>
      </c>
      <c r="X80" s="74" t="str">
        <f t="shared" si="16"/>
        <v/>
      </c>
      <c r="Y80" s="75" t="str">
        <f t="shared" si="17"/>
        <v/>
      </c>
      <c r="Z80" t="str">
        <f t="shared" si="11"/>
        <v/>
      </c>
      <c r="AA80" t="str">
        <f t="shared" si="12"/>
        <v/>
      </c>
    </row>
    <row r="81" spans="2:27">
      <c r="B81" s="23">
        <v>73</v>
      </c>
      <c r="C81" s="24" t="str">
        <f t="shared" si="10"/>
        <v/>
      </c>
      <c r="D81" s="24"/>
      <c r="E81" s="23"/>
      <c r="F81" s="25"/>
      <c r="G81" s="23"/>
      <c r="H81" s="23"/>
      <c r="I81" s="23"/>
      <c r="J81" s="23"/>
      <c r="K81" s="72" t="str">
        <f t="shared" si="13"/>
        <v/>
      </c>
      <c r="L81" s="73"/>
      <c r="M81" s="47" t="str">
        <f>IF(J81="","",(K81/J81)/LOOKUP(RIGHT($D$2,3),定数!$A$6:$A$13,定数!$B$6:$B$13))</f>
        <v/>
      </c>
      <c r="N81" s="23"/>
      <c r="O81" s="25"/>
      <c r="P81" s="23"/>
      <c r="Q81" s="23"/>
      <c r="R81" s="51" t="str">
        <f>IF(P81="","",T81*M81*LOOKUP(RIGHT($D$2,3),定数!$A$6:$A$13,定数!$B$6:$B$13))</f>
        <v/>
      </c>
      <c r="S81" s="51"/>
      <c r="T81" s="52" t="str">
        <f t="shared" si="15"/>
        <v/>
      </c>
      <c r="U81" s="52"/>
      <c r="V81" t="str">
        <f t="shared" si="14"/>
        <v/>
      </c>
      <c r="W81" t="str">
        <f t="shared" si="14"/>
        <v/>
      </c>
      <c r="X81" s="74" t="str">
        <f t="shared" si="16"/>
        <v/>
      </c>
      <c r="Y81" s="75" t="str">
        <f t="shared" si="17"/>
        <v/>
      </c>
      <c r="Z81" t="str">
        <f t="shared" si="11"/>
        <v/>
      </c>
      <c r="AA81" t="str">
        <f t="shared" si="12"/>
        <v/>
      </c>
    </row>
    <row r="82" spans="2:27">
      <c r="B82" s="23">
        <v>74</v>
      </c>
      <c r="C82" s="24" t="str">
        <f t="shared" si="10"/>
        <v/>
      </c>
      <c r="D82" s="24"/>
      <c r="E82" s="23"/>
      <c r="F82" s="25"/>
      <c r="G82" s="23"/>
      <c r="H82" s="23"/>
      <c r="I82" s="23"/>
      <c r="J82" s="23"/>
      <c r="K82" s="72" t="str">
        <f t="shared" si="13"/>
        <v/>
      </c>
      <c r="L82" s="73"/>
      <c r="M82" s="47" t="str">
        <f>IF(J82="","",(K82/J82)/LOOKUP(RIGHT($D$2,3),定数!$A$6:$A$13,定数!$B$6:$B$13))</f>
        <v/>
      </c>
      <c r="N82" s="23"/>
      <c r="O82" s="25"/>
      <c r="P82" s="23"/>
      <c r="Q82" s="23"/>
      <c r="R82" s="51" t="str">
        <f>IF(P82="","",T82*M82*LOOKUP(RIGHT($D$2,3),定数!$A$6:$A$13,定数!$B$6:$B$13))</f>
        <v/>
      </c>
      <c r="S82" s="51"/>
      <c r="T82" s="52" t="str">
        <f t="shared" si="15"/>
        <v/>
      </c>
      <c r="U82" s="52"/>
      <c r="V82" t="str">
        <f t="shared" si="14"/>
        <v/>
      </c>
      <c r="W82" t="str">
        <f t="shared" si="14"/>
        <v/>
      </c>
      <c r="X82" s="74" t="str">
        <f t="shared" si="16"/>
        <v/>
      </c>
      <c r="Y82" s="75" t="str">
        <f t="shared" si="17"/>
        <v/>
      </c>
      <c r="Z82" t="str">
        <f t="shared" si="11"/>
        <v/>
      </c>
      <c r="AA82" t="str">
        <f t="shared" si="12"/>
        <v/>
      </c>
    </row>
    <row r="83" spans="2:27">
      <c r="B83" s="23">
        <v>75</v>
      </c>
      <c r="C83" s="24" t="str">
        <f t="shared" si="10"/>
        <v/>
      </c>
      <c r="D83" s="24"/>
      <c r="E83" s="23"/>
      <c r="F83" s="25"/>
      <c r="G83" s="23"/>
      <c r="H83" s="23"/>
      <c r="I83" s="23"/>
      <c r="J83" s="23"/>
      <c r="K83" s="72" t="str">
        <f t="shared" si="13"/>
        <v/>
      </c>
      <c r="L83" s="73"/>
      <c r="M83" s="47" t="str">
        <f>IF(J83="","",(K83/J83)/LOOKUP(RIGHT($D$2,3),定数!$A$6:$A$13,定数!$B$6:$B$13))</f>
        <v/>
      </c>
      <c r="N83" s="23"/>
      <c r="O83" s="25"/>
      <c r="P83" s="23"/>
      <c r="Q83" s="23"/>
      <c r="R83" s="51" t="str">
        <f>IF(P83="","",T83*M83*LOOKUP(RIGHT($D$2,3),定数!$A$6:$A$13,定数!$B$6:$B$13))</f>
        <v/>
      </c>
      <c r="S83" s="51"/>
      <c r="T83" s="52" t="str">
        <f t="shared" si="15"/>
        <v/>
      </c>
      <c r="U83" s="52"/>
      <c r="V83" t="str">
        <f t="shared" si="14"/>
        <v/>
      </c>
      <c r="W83" t="str">
        <f t="shared" si="14"/>
        <v/>
      </c>
      <c r="X83" s="74" t="str">
        <f t="shared" si="16"/>
        <v/>
      </c>
      <c r="Y83" s="75" t="str">
        <f t="shared" si="17"/>
        <v/>
      </c>
      <c r="Z83" t="str">
        <f t="shared" si="11"/>
        <v/>
      </c>
      <c r="AA83" t="str">
        <f t="shared" si="12"/>
        <v/>
      </c>
    </row>
    <row r="84" spans="2:27">
      <c r="B84" s="23">
        <v>76</v>
      </c>
      <c r="C84" s="24" t="str">
        <f t="shared" si="10"/>
        <v/>
      </c>
      <c r="D84" s="24"/>
      <c r="E84" s="23"/>
      <c r="F84" s="25"/>
      <c r="G84" s="23"/>
      <c r="H84" s="23"/>
      <c r="I84" s="23"/>
      <c r="J84" s="23"/>
      <c r="K84" s="72" t="str">
        <f t="shared" si="13"/>
        <v/>
      </c>
      <c r="L84" s="73"/>
      <c r="M84" s="47" t="str">
        <f>IF(J84="","",(K84/J84)/LOOKUP(RIGHT($D$2,3),定数!$A$6:$A$13,定数!$B$6:$B$13))</f>
        <v/>
      </c>
      <c r="N84" s="23"/>
      <c r="O84" s="25"/>
      <c r="P84" s="23"/>
      <c r="Q84" s="23"/>
      <c r="R84" s="51" t="str">
        <f>IF(P84="","",T84*M84*LOOKUP(RIGHT($D$2,3),定数!$A$6:$A$13,定数!$B$6:$B$13))</f>
        <v/>
      </c>
      <c r="S84" s="51"/>
      <c r="T84" s="52" t="str">
        <f t="shared" si="15"/>
        <v/>
      </c>
      <c r="U84" s="52"/>
      <c r="V84" t="str">
        <f t="shared" si="14"/>
        <v/>
      </c>
      <c r="W84" t="str">
        <f t="shared" si="14"/>
        <v/>
      </c>
      <c r="X84" s="74" t="str">
        <f t="shared" si="16"/>
        <v/>
      </c>
      <c r="Y84" s="75" t="str">
        <f t="shared" si="17"/>
        <v/>
      </c>
      <c r="Z84" t="str">
        <f t="shared" si="11"/>
        <v/>
      </c>
      <c r="AA84" t="str">
        <f t="shared" si="12"/>
        <v/>
      </c>
    </row>
    <row r="85" spans="2:27">
      <c r="B85" s="23">
        <v>77</v>
      </c>
      <c r="C85" s="24" t="str">
        <f t="shared" si="10"/>
        <v/>
      </c>
      <c r="D85" s="24"/>
      <c r="E85" s="23"/>
      <c r="F85" s="25"/>
      <c r="G85" s="23"/>
      <c r="H85" s="23"/>
      <c r="I85" s="23"/>
      <c r="J85" s="23"/>
      <c r="K85" s="72" t="str">
        <f t="shared" si="13"/>
        <v/>
      </c>
      <c r="L85" s="73"/>
      <c r="M85" s="47" t="str">
        <f>IF(J85="","",(K85/J85)/LOOKUP(RIGHT($D$2,3),定数!$A$6:$A$13,定数!$B$6:$B$13))</f>
        <v/>
      </c>
      <c r="N85" s="23"/>
      <c r="O85" s="25"/>
      <c r="P85" s="23"/>
      <c r="Q85" s="23"/>
      <c r="R85" s="51" t="str">
        <f>IF(P85="","",T85*M85*LOOKUP(RIGHT($D$2,3),定数!$A$6:$A$13,定数!$B$6:$B$13))</f>
        <v/>
      </c>
      <c r="S85" s="51"/>
      <c r="T85" s="52" t="str">
        <f t="shared" si="15"/>
        <v/>
      </c>
      <c r="U85" s="52"/>
      <c r="V85" t="str">
        <f t="shared" si="14"/>
        <v/>
      </c>
      <c r="W85" t="str">
        <f t="shared" si="14"/>
        <v/>
      </c>
      <c r="X85" s="74" t="str">
        <f t="shared" si="16"/>
        <v/>
      </c>
      <c r="Y85" s="75" t="str">
        <f t="shared" si="17"/>
        <v/>
      </c>
      <c r="Z85" t="str">
        <f t="shared" si="11"/>
        <v/>
      </c>
      <c r="AA85" t="str">
        <f t="shared" si="12"/>
        <v/>
      </c>
    </row>
    <row r="86" spans="2:27">
      <c r="B86" s="23">
        <v>78</v>
      </c>
      <c r="C86" s="24" t="str">
        <f t="shared" si="10"/>
        <v/>
      </c>
      <c r="D86" s="24"/>
      <c r="E86" s="23"/>
      <c r="F86" s="25"/>
      <c r="G86" s="23"/>
      <c r="H86" s="23"/>
      <c r="I86" s="23"/>
      <c r="J86" s="23"/>
      <c r="K86" s="72" t="str">
        <f t="shared" si="13"/>
        <v/>
      </c>
      <c r="L86" s="73"/>
      <c r="M86" s="47" t="str">
        <f>IF(J86="","",(K86/J86)/LOOKUP(RIGHT($D$2,3),定数!$A$6:$A$13,定数!$B$6:$B$13))</f>
        <v/>
      </c>
      <c r="N86" s="23"/>
      <c r="O86" s="25"/>
      <c r="P86" s="23"/>
      <c r="Q86" s="23"/>
      <c r="R86" s="51" t="str">
        <f>IF(P86="","",T86*M86*LOOKUP(RIGHT($D$2,3),定数!$A$6:$A$13,定数!$B$6:$B$13))</f>
        <v/>
      </c>
      <c r="S86" s="51"/>
      <c r="T86" s="52" t="str">
        <f t="shared" si="15"/>
        <v/>
      </c>
      <c r="U86" s="52"/>
      <c r="V86" t="str">
        <f t="shared" si="14"/>
        <v/>
      </c>
      <c r="W86" t="str">
        <f t="shared" si="14"/>
        <v/>
      </c>
      <c r="X86" s="74" t="str">
        <f t="shared" si="16"/>
        <v/>
      </c>
      <c r="Y86" s="75" t="str">
        <f t="shared" si="17"/>
        <v/>
      </c>
      <c r="Z86" t="str">
        <f t="shared" si="11"/>
        <v/>
      </c>
      <c r="AA86" t="str">
        <f t="shared" si="12"/>
        <v/>
      </c>
    </row>
    <row r="87" spans="2:27">
      <c r="B87" s="23">
        <v>79</v>
      </c>
      <c r="C87" s="24" t="str">
        <f t="shared" si="10"/>
        <v/>
      </c>
      <c r="D87" s="24"/>
      <c r="E87" s="23"/>
      <c r="F87" s="25"/>
      <c r="G87" s="23"/>
      <c r="H87" s="23"/>
      <c r="I87" s="23"/>
      <c r="J87" s="23"/>
      <c r="K87" s="72" t="str">
        <f t="shared" si="13"/>
        <v/>
      </c>
      <c r="L87" s="73"/>
      <c r="M87" s="47" t="str">
        <f>IF(J87="","",(K87/J87)/LOOKUP(RIGHT($D$2,3),定数!$A$6:$A$13,定数!$B$6:$B$13))</f>
        <v/>
      </c>
      <c r="N87" s="23"/>
      <c r="O87" s="25"/>
      <c r="P87" s="23"/>
      <c r="Q87" s="23"/>
      <c r="R87" s="51" t="str">
        <f>IF(P87="","",T87*M87*LOOKUP(RIGHT($D$2,3),定数!$A$6:$A$13,定数!$B$6:$B$13))</f>
        <v/>
      </c>
      <c r="S87" s="51"/>
      <c r="T87" s="52" t="str">
        <f t="shared" si="15"/>
        <v/>
      </c>
      <c r="U87" s="52"/>
      <c r="V87" t="str">
        <f t="shared" si="14"/>
        <v/>
      </c>
      <c r="W87" t="str">
        <f t="shared" si="14"/>
        <v/>
      </c>
      <c r="X87" s="74" t="str">
        <f t="shared" si="16"/>
        <v/>
      </c>
      <c r="Y87" s="75" t="str">
        <f t="shared" si="17"/>
        <v/>
      </c>
      <c r="Z87" t="str">
        <f t="shared" si="11"/>
        <v/>
      </c>
      <c r="AA87" t="str">
        <f t="shared" si="12"/>
        <v/>
      </c>
    </row>
    <row r="88" spans="2:27">
      <c r="B88" s="23">
        <v>80</v>
      </c>
      <c r="C88" s="24" t="str">
        <f t="shared" si="10"/>
        <v/>
      </c>
      <c r="D88" s="24"/>
      <c r="E88" s="23"/>
      <c r="F88" s="25"/>
      <c r="G88" s="23"/>
      <c r="H88" s="23"/>
      <c r="I88" s="23"/>
      <c r="J88" s="23"/>
      <c r="K88" s="72" t="str">
        <f t="shared" si="13"/>
        <v/>
      </c>
      <c r="L88" s="73"/>
      <c r="M88" s="47" t="str">
        <f>IF(J88="","",(K88/J88)/LOOKUP(RIGHT($D$2,3),定数!$A$6:$A$13,定数!$B$6:$B$13))</f>
        <v/>
      </c>
      <c r="N88" s="23"/>
      <c r="O88" s="25"/>
      <c r="P88" s="23"/>
      <c r="Q88" s="23"/>
      <c r="R88" s="51" t="str">
        <f>IF(P88="","",T88*M88*LOOKUP(RIGHT($D$2,3),定数!$A$6:$A$13,定数!$B$6:$B$13))</f>
        <v/>
      </c>
      <c r="S88" s="51"/>
      <c r="T88" s="52" t="str">
        <f t="shared" si="15"/>
        <v/>
      </c>
      <c r="U88" s="52"/>
      <c r="V88" t="str">
        <f t="shared" si="14"/>
        <v/>
      </c>
      <c r="W88" t="str">
        <f t="shared" si="14"/>
        <v/>
      </c>
      <c r="X88" s="74" t="str">
        <f t="shared" si="16"/>
        <v/>
      </c>
      <c r="Y88" s="75" t="str">
        <f t="shared" si="17"/>
        <v/>
      </c>
      <c r="Z88" t="str">
        <f t="shared" si="11"/>
        <v/>
      </c>
      <c r="AA88" t="str">
        <f t="shared" si="12"/>
        <v/>
      </c>
    </row>
    <row r="89" spans="2:27">
      <c r="B89" s="23">
        <v>81</v>
      </c>
      <c r="C89" s="24" t="str">
        <f t="shared" si="10"/>
        <v/>
      </c>
      <c r="D89" s="24"/>
      <c r="E89" s="23"/>
      <c r="F89" s="25"/>
      <c r="G89" s="23"/>
      <c r="H89" s="23"/>
      <c r="I89" s="23"/>
      <c r="J89" s="23"/>
      <c r="K89" s="72" t="str">
        <f t="shared" si="13"/>
        <v/>
      </c>
      <c r="L89" s="73"/>
      <c r="M89" s="47" t="str">
        <f>IF(J89="","",(K89/J89)/LOOKUP(RIGHT($D$2,3),定数!$A$6:$A$13,定数!$B$6:$B$13))</f>
        <v/>
      </c>
      <c r="N89" s="23"/>
      <c r="O89" s="25"/>
      <c r="P89" s="23"/>
      <c r="Q89" s="23"/>
      <c r="R89" s="51" t="str">
        <f>IF(P89="","",T89*M89*LOOKUP(RIGHT($D$2,3),定数!$A$6:$A$13,定数!$B$6:$B$13))</f>
        <v/>
      </c>
      <c r="S89" s="51"/>
      <c r="T89" s="52" t="str">
        <f t="shared" si="15"/>
        <v/>
      </c>
      <c r="U89" s="52"/>
      <c r="V89" t="str">
        <f t="shared" si="14"/>
        <v/>
      </c>
      <c r="W89" t="str">
        <f t="shared" si="14"/>
        <v/>
      </c>
      <c r="X89" s="74" t="str">
        <f t="shared" si="16"/>
        <v/>
      </c>
      <c r="Y89" s="75" t="str">
        <f t="shared" si="17"/>
        <v/>
      </c>
      <c r="Z89" t="str">
        <f t="shared" si="11"/>
        <v/>
      </c>
      <c r="AA89" t="str">
        <f t="shared" si="12"/>
        <v/>
      </c>
    </row>
    <row r="90" spans="2:27">
      <c r="B90" s="23">
        <v>82</v>
      </c>
      <c r="C90" s="24" t="str">
        <f t="shared" si="10"/>
        <v/>
      </c>
      <c r="D90" s="24"/>
      <c r="E90" s="23"/>
      <c r="F90" s="25"/>
      <c r="G90" s="23"/>
      <c r="H90" s="23"/>
      <c r="I90" s="23"/>
      <c r="J90" s="23"/>
      <c r="K90" s="72" t="str">
        <f t="shared" si="13"/>
        <v/>
      </c>
      <c r="L90" s="73"/>
      <c r="M90" s="47" t="str">
        <f>IF(J90="","",(K90/J90)/LOOKUP(RIGHT($D$2,3),定数!$A$6:$A$13,定数!$B$6:$B$13))</f>
        <v/>
      </c>
      <c r="N90" s="23"/>
      <c r="O90" s="25"/>
      <c r="P90" s="23"/>
      <c r="Q90" s="23"/>
      <c r="R90" s="51" t="str">
        <f>IF(P90="","",T90*M90*LOOKUP(RIGHT($D$2,3),定数!$A$6:$A$13,定数!$B$6:$B$13))</f>
        <v/>
      </c>
      <c r="S90" s="51"/>
      <c r="T90" s="52" t="str">
        <f t="shared" si="15"/>
        <v/>
      </c>
      <c r="U90" s="52"/>
      <c r="V90" t="str">
        <f t="shared" si="14"/>
        <v/>
      </c>
      <c r="W90" t="str">
        <f t="shared" si="14"/>
        <v/>
      </c>
      <c r="X90" s="74" t="str">
        <f t="shared" si="16"/>
        <v/>
      </c>
      <c r="Y90" s="75" t="str">
        <f t="shared" si="17"/>
        <v/>
      </c>
      <c r="Z90" t="str">
        <f t="shared" si="11"/>
        <v/>
      </c>
      <c r="AA90" t="str">
        <f t="shared" si="12"/>
        <v/>
      </c>
    </row>
    <row r="91" spans="2:27">
      <c r="B91" s="23">
        <v>83</v>
      </c>
      <c r="C91" s="24" t="str">
        <f t="shared" si="10"/>
        <v/>
      </c>
      <c r="D91" s="24"/>
      <c r="E91" s="23"/>
      <c r="F91" s="25"/>
      <c r="G91" s="23"/>
      <c r="H91" s="23"/>
      <c r="I91" s="23"/>
      <c r="J91" s="23"/>
      <c r="K91" s="72" t="str">
        <f t="shared" si="13"/>
        <v/>
      </c>
      <c r="L91" s="73"/>
      <c r="M91" s="47" t="str">
        <f>IF(J91="","",(K91/J91)/LOOKUP(RIGHT($D$2,3),定数!$A$6:$A$13,定数!$B$6:$B$13))</f>
        <v/>
      </c>
      <c r="N91" s="23"/>
      <c r="O91" s="25"/>
      <c r="P91" s="23"/>
      <c r="Q91" s="23"/>
      <c r="R91" s="51" t="str">
        <f>IF(P91="","",T91*M91*LOOKUP(RIGHT($D$2,3),定数!$A$6:$A$13,定数!$B$6:$B$13))</f>
        <v/>
      </c>
      <c r="S91" s="51"/>
      <c r="T91" s="52" t="str">
        <f t="shared" si="15"/>
        <v/>
      </c>
      <c r="U91" s="52"/>
      <c r="V91" t="str">
        <f t="shared" ref="V91:W106" si="18">IF(S91&lt;&gt;"",IF(S91&lt;0,1+V90,0),"")</f>
        <v/>
      </c>
      <c r="W91" t="str">
        <f t="shared" si="18"/>
        <v/>
      </c>
      <c r="X91" s="74" t="str">
        <f t="shared" si="16"/>
        <v/>
      </c>
      <c r="Y91" s="75" t="str">
        <f t="shared" si="17"/>
        <v/>
      </c>
      <c r="Z91" t="str">
        <f t="shared" si="11"/>
        <v/>
      </c>
      <c r="AA91" t="str">
        <f t="shared" si="12"/>
        <v/>
      </c>
    </row>
    <row r="92" spans="2:27">
      <c r="B92" s="23">
        <v>84</v>
      </c>
      <c r="C92" s="24" t="str">
        <f t="shared" si="10"/>
        <v/>
      </c>
      <c r="D92" s="24"/>
      <c r="E92" s="23"/>
      <c r="F92" s="25"/>
      <c r="G92" s="23"/>
      <c r="H92" s="23"/>
      <c r="I92" s="23"/>
      <c r="J92" s="23"/>
      <c r="K92" s="72" t="str">
        <f t="shared" si="13"/>
        <v/>
      </c>
      <c r="L92" s="73"/>
      <c r="M92" s="47" t="str">
        <f>IF(J92="","",(K92/J92)/LOOKUP(RIGHT($D$2,3),定数!$A$6:$A$13,定数!$B$6:$B$13))</f>
        <v/>
      </c>
      <c r="N92" s="23"/>
      <c r="O92" s="25"/>
      <c r="P92" s="23"/>
      <c r="Q92" s="23"/>
      <c r="R92" s="51" t="str">
        <f>IF(P92="","",T92*M92*LOOKUP(RIGHT($D$2,3),定数!$A$6:$A$13,定数!$B$6:$B$13))</f>
        <v/>
      </c>
      <c r="S92" s="51"/>
      <c r="T92" s="52" t="str">
        <f t="shared" si="15"/>
        <v/>
      </c>
      <c r="U92" s="52"/>
      <c r="V92" t="str">
        <f t="shared" si="18"/>
        <v/>
      </c>
      <c r="W92" t="str">
        <f t="shared" si="18"/>
        <v/>
      </c>
      <c r="X92" s="74" t="str">
        <f t="shared" si="16"/>
        <v/>
      </c>
      <c r="Y92" s="75" t="str">
        <f t="shared" si="17"/>
        <v/>
      </c>
      <c r="Z92" t="str">
        <f t="shared" si="11"/>
        <v/>
      </c>
      <c r="AA92" t="str">
        <f t="shared" si="12"/>
        <v/>
      </c>
    </row>
    <row r="93" spans="2:27">
      <c r="B93" s="23">
        <v>85</v>
      </c>
      <c r="C93" s="24" t="str">
        <f t="shared" si="10"/>
        <v/>
      </c>
      <c r="D93" s="24"/>
      <c r="E93" s="23"/>
      <c r="F93" s="25"/>
      <c r="G93" s="23"/>
      <c r="H93" s="23"/>
      <c r="I93" s="23"/>
      <c r="J93" s="23"/>
      <c r="K93" s="72" t="str">
        <f t="shared" si="13"/>
        <v/>
      </c>
      <c r="L93" s="73"/>
      <c r="M93" s="47" t="str">
        <f>IF(J93="","",(K93/J93)/LOOKUP(RIGHT($D$2,3),定数!$A$6:$A$13,定数!$B$6:$B$13))</f>
        <v/>
      </c>
      <c r="N93" s="23"/>
      <c r="O93" s="25"/>
      <c r="P93" s="23"/>
      <c r="Q93" s="23"/>
      <c r="R93" s="51" t="str">
        <f>IF(P93="","",T93*M93*LOOKUP(RIGHT($D$2,3),定数!$A$6:$A$13,定数!$B$6:$B$13))</f>
        <v/>
      </c>
      <c r="S93" s="51"/>
      <c r="T93" s="52" t="str">
        <f t="shared" si="15"/>
        <v/>
      </c>
      <c r="U93" s="52"/>
      <c r="V93" t="str">
        <f t="shared" si="18"/>
        <v/>
      </c>
      <c r="W93" t="str">
        <f t="shared" si="18"/>
        <v/>
      </c>
      <c r="X93" s="74" t="str">
        <f t="shared" si="16"/>
        <v/>
      </c>
      <c r="Y93" s="75" t="str">
        <f t="shared" si="17"/>
        <v/>
      </c>
      <c r="Z93" t="str">
        <f t="shared" si="11"/>
        <v/>
      </c>
      <c r="AA93" t="str">
        <f t="shared" si="12"/>
        <v/>
      </c>
    </row>
    <row r="94" spans="2:27">
      <c r="B94" s="23">
        <v>86</v>
      </c>
      <c r="C94" s="24" t="str">
        <f t="shared" si="10"/>
        <v/>
      </c>
      <c r="D94" s="24"/>
      <c r="E94" s="23"/>
      <c r="F94" s="25"/>
      <c r="G94" s="23"/>
      <c r="H94" s="23"/>
      <c r="I94" s="23"/>
      <c r="J94" s="23"/>
      <c r="K94" s="72" t="str">
        <f t="shared" si="13"/>
        <v/>
      </c>
      <c r="L94" s="73"/>
      <c r="M94" s="47" t="str">
        <f>IF(J94="","",(K94/J94)/LOOKUP(RIGHT($D$2,3),定数!$A$6:$A$13,定数!$B$6:$B$13))</f>
        <v/>
      </c>
      <c r="N94" s="23"/>
      <c r="O94" s="25"/>
      <c r="P94" s="23"/>
      <c r="Q94" s="23"/>
      <c r="R94" s="51" t="str">
        <f>IF(P94="","",T94*M94*LOOKUP(RIGHT($D$2,3),定数!$A$6:$A$13,定数!$B$6:$B$13))</f>
        <v/>
      </c>
      <c r="S94" s="51"/>
      <c r="T94" s="52" t="str">
        <f t="shared" si="15"/>
        <v/>
      </c>
      <c r="U94" s="52"/>
      <c r="V94" t="str">
        <f t="shared" si="18"/>
        <v/>
      </c>
      <c r="W94" t="str">
        <f t="shared" si="18"/>
        <v/>
      </c>
      <c r="X94" s="74" t="str">
        <f t="shared" si="16"/>
        <v/>
      </c>
      <c r="Y94" s="75" t="str">
        <f t="shared" si="17"/>
        <v/>
      </c>
      <c r="Z94" t="str">
        <f t="shared" si="11"/>
        <v/>
      </c>
      <c r="AA94" t="str">
        <f t="shared" si="12"/>
        <v/>
      </c>
    </row>
    <row r="95" spans="2:27">
      <c r="B95" s="23">
        <v>87</v>
      </c>
      <c r="C95" s="24" t="str">
        <f t="shared" si="10"/>
        <v/>
      </c>
      <c r="D95" s="24"/>
      <c r="E95" s="23"/>
      <c r="F95" s="25"/>
      <c r="G95" s="23"/>
      <c r="H95" s="23"/>
      <c r="I95" s="23"/>
      <c r="J95" s="23"/>
      <c r="K95" s="72" t="str">
        <f t="shared" si="13"/>
        <v/>
      </c>
      <c r="L95" s="73"/>
      <c r="M95" s="47" t="str">
        <f>IF(J95="","",(K95/J95)/LOOKUP(RIGHT($D$2,3),定数!$A$6:$A$13,定数!$B$6:$B$13))</f>
        <v/>
      </c>
      <c r="N95" s="23"/>
      <c r="O95" s="25"/>
      <c r="P95" s="23"/>
      <c r="Q95" s="23"/>
      <c r="R95" s="51" t="str">
        <f>IF(P95="","",T95*M95*LOOKUP(RIGHT($D$2,3),定数!$A$6:$A$13,定数!$B$6:$B$13))</f>
        <v/>
      </c>
      <c r="S95" s="51"/>
      <c r="T95" s="52" t="str">
        <f t="shared" si="15"/>
        <v/>
      </c>
      <c r="U95" s="52"/>
      <c r="V95" t="str">
        <f t="shared" si="18"/>
        <v/>
      </c>
      <c r="W95" t="str">
        <f t="shared" si="18"/>
        <v/>
      </c>
      <c r="X95" s="74" t="str">
        <f t="shared" si="16"/>
        <v/>
      </c>
      <c r="Y95" s="75" t="str">
        <f t="shared" si="17"/>
        <v/>
      </c>
      <c r="Z95" t="str">
        <f t="shared" si="11"/>
        <v/>
      </c>
      <c r="AA95" t="str">
        <f t="shared" si="12"/>
        <v/>
      </c>
    </row>
    <row r="96" spans="2:27">
      <c r="B96" s="23">
        <v>88</v>
      </c>
      <c r="C96" s="24" t="str">
        <f t="shared" si="10"/>
        <v/>
      </c>
      <c r="D96" s="24"/>
      <c r="E96" s="23"/>
      <c r="F96" s="25"/>
      <c r="G96" s="23"/>
      <c r="H96" s="23"/>
      <c r="I96" s="23"/>
      <c r="J96" s="23"/>
      <c r="K96" s="72" t="str">
        <f t="shared" si="13"/>
        <v/>
      </c>
      <c r="L96" s="73"/>
      <c r="M96" s="47" t="str">
        <f>IF(J96="","",(K96/J96)/LOOKUP(RIGHT($D$2,3),定数!$A$6:$A$13,定数!$B$6:$B$13))</f>
        <v/>
      </c>
      <c r="N96" s="23"/>
      <c r="O96" s="25"/>
      <c r="P96" s="23"/>
      <c r="Q96" s="23"/>
      <c r="R96" s="51" t="str">
        <f>IF(P96="","",T96*M96*LOOKUP(RIGHT($D$2,3),定数!$A$6:$A$13,定数!$B$6:$B$13))</f>
        <v/>
      </c>
      <c r="S96" s="51"/>
      <c r="T96" s="52" t="str">
        <f t="shared" si="15"/>
        <v/>
      </c>
      <c r="U96" s="52"/>
      <c r="V96" t="str">
        <f t="shared" si="18"/>
        <v/>
      </c>
      <c r="W96" t="str">
        <f t="shared" si="18"/>
        <v/>
      </c>
      <c r="X96" s="74" t="str">
        <f t="shared" si="16"/>
        <v/>
      </c>
      <c r="Y96" s="75" t="str">
        <f t="shared" si="17"/>
        <v/>
      </c>
      <c r="Z96" t="str">
        <f t="shared" si="11"/>
        <v/>
      </c>
      <c r="AA96" t="str">
        <f t="shared" si="12"/>
        <v/>
      </c>
    </row>
    <row r="97" spans="2:27">
      <c r="B97" s="23">
        <v>89</v>
      </c>
      <c r="C97" s="24" t="str">
        <f t="shared" si="10"/>
        <v/>
      </c>
      <c r="D97" s="24"/>
      <c r="E97" s="23"/>
      <c r="F97" s="25"/>
      <c r="G97" s="23"/>
      <c r="H97" s="23"/>
      <c r="I97" s="23"/>
      <c r="J97" s="23"/>
      <c r="K97" s="72" t="str">
        <f t="shared" si="13"/>
        <v/>
      </c>
      <c r="L97" s="73"/>
      <c r="M97" s="47" t="str">
        <f>IF(J97="","",(K97/J97)/LOOKUP(RIGHT($D$2,3),定数!$A$6:$A$13,定数!$B$6:$B$13))</f>
        <v/>
      </c>
      <c r="N97" s="23"/>
      <c r="O97" s="25"/>
      <c r="P97" s="23"/>
      <c r="Q97" s="23"/>
      <c r="R97" s="51" t="str">
        <f>IF(P97="","",T97*M97*LOOKUP(RIGHT($D$2,3),定数!$A$6:$A$13,定数!$B$6:$B$13))</f>
        <v/>
      </c>
      <c r="S97" s="51"/>
      <c r="T97" s="52" t="str">
        <f t="shared" si="15"/>
        <v/>
      </c>
      <c r="U97" s="52"/>
      <c r="V97" t="str">
        <f t="shared" si="18"/>
        <v/>
      </c>
      <c r="W97" t="str">
        <f t="shared" si="18"/>
        <v/>
      </c>
      <c r="X97" s="74" t="str">
        <f t="shared" si="16"/>
        <v/>
      </c>
      <c r="Y97" s="75" t="str">
        <f t="shared" si="17"/>
        <v/>
      </c>
      <c r="Z97" t="str">
        <f t="shared" si="11"/>
        <v/>
      </c>
      <c r="AA97" t="str">
        <f t="shared" si="12"/>
        <v/>
      </c>
    </row>
    <row r="98" spans="2:27">
      <c r="B98" s="23">
        <v>90</v>
      </c>
      <c r="C98" s="24" t="str">
        <f t="shared" si="10"/>
        <v/>
      </c>
      <c r="D98" s="24"/>
      <c r="E98" s="23"/>
      <c r="F98" s="25"/>
      <c r="G98" s="23"/>
      <c r="H98" s="23"/>
      <c r="I98" s="23"/>
      <c r="J98" s="23"/>
      <c r="K98" s="72" t="str">
        <f t="shared" si="13"/>
        <v/>
      </c>
      <c r="L98" s="73"/>
      <c r="M98" s="47" t="str">
        <f>IF(J98="","",(K98/J98)/LOOKUP(RIGHT($D$2,3),定数!$A$6:$A$13,定数!$B$6:$B$13))</f>
        <v/>
      </c>
      <c r="N98" s="23"/>
      <c r="O98" s="25"/>
      <c r="P98" s="23"/>
      <c r="Q98" s="23"/>
      <c r="R98" s="51" t="str">
        <f>IF(P98="","",T98*M98*LOOKUP(RIGHT($D$2,3),定数!$A$6:$A$13,定数!$B$6:$B$13))</f>
        <v/>
      </c>
      <c r="S98" s="51"/>
      <c r="T98" s="52" t="str">
        <f t="shared" si="15"/>
        <v/>
      </c>
      <c r="U98" s="52"/>
      <c r="V98" t="str">
        <f t="shared" si="18"/>
        <v/>
      </c>
      <c r="W98" t="str">
        <f t="shared" si="18"/>
        <v/>
      </c>
      <c r="X98" s="74" t="str">
        <f t="shared" si="16"/>
        <v/>
      </c>
      <c r="Y98" s="75" t="str">
        <f t="shared" si="17"/>
        <v/>
      </c>
      <c r="Z98" t="str">
        <f t="shared" si="11"/>
        <v/>
      </c>
      <c r="AA98" t="str">
        <f t="shared" si="12"/>
        <v/>
      </c>
    </row>
    <row r="99" spans="2:27">
      <c r="B99" s="23">
        <v>91</v>
      </c>
      <c r="C99" s="24" t="str">
        <f t="shared" si="10"/>
        <v/>
      </c>
      <c r="D99" s="24"/>
      <c r="E99" s="23"/>
      <c r="F99" s="25"/>
      <c r="G99" s="23"/>
      <c r="H99" s="23"/>
      <c r="I99" s="23"/>
      <c r="J99" s="23"/>
      <c r="K99" s="72" t="str">
        <f t="shared" si="13"/>
        <v/>
      </c>
      <c r="L99" s="73"/>
      <c r="M99" s="47" t="str">
        <f>IF(J99="","",(K99/J99)/LOOKUP(RIGHT($D$2,3),定数!$A$6:$A$13,定数!$B$6:$B$13))</f>
        <v/>
      </c>
      <c r="N99" s="23"/>
      <c r="O99" s="25"/>
      <c r="P99" s="23"/>
      <c r="Q99" s="23"/>
      <c r="R99" s="51" t="str">
        <f>IF(P99="","",T99*M99*LOOKUP(RIGHT($D$2,3),定数!$A$6:$A$13,定数!$B$6:$B$13))</f>
        <v/>
      </c>
      <c r="S99" s="51"/>
      <c r="T99" s="52" t="str">
        <f t="shared" si="15"/>
        <v/>
      </c>
      <c r="U99" s="52"/>
      <c r="V99" t="str">
        <f t="shared" si="18"/>
        <v/>
      </c>
      <c r="W99" t="str">
        <f t="shared" si="18"/>
        <v/>
      </c>
      <c r="X99" s="74" t="str">
        <f t="shared" si="16"/>
        <v/>
      </c>
      <c r="Y99" s="75" t="str">
        <f t="shared" si="17"/>
        <v/>
      </c>
      <c r="Z99" t="str">
        <f t="shared" si="11"/>
        <v/>
      </c>
      <c r="AA99" t="str">
        <f t="shared" si="12"/>
        <v/>
      </c>
    </row>
    <row r="100" spans="2:27">
      <c r="B100" s="23">
        <v>92</v>
      </c>
      <c r="C100" s="24" t="str">
        <f t="shared" si="10"/>
        <v/>
      </c>
      <c r="D100" s="24"/>
      <c r="E100" s="23"/>
      <c r="F100" s="25"/>
      <c r="G100" s="23"/>
      <c r="H100" s="23"/>
      <c r="I100" s="23"/>
      <c r="J100" s="23"/>
      <c r="K100" s="72" t="str">
        <f t="shared" si="13"/>
        <v/>
      </c>
      <c r="L100" s="73"/>
      <c r="M100" s="47" t="str">
        <f>IF(J100="","",(K100/J100)/LOOKUP(RIGHT($D$2,3),定数!$A$6:$A$13,定数!$B$6:$B$13))</f>
        <v/>
      </c>
      <c r="N100" s="23"/>
      <c r="O100" s="25"/>
      <c r="P100" s="23"/>
      <c r="Q100" s="23"/>
      <c r="R100" s="51" t="str">
        <f>IF(P100="","",T100*M100*LOOKUP(RIGHT($D$2,3),定数!$A$6:$A$13,定数!$B$6:$B$13))</f>
        <v/>
      </c>
      <c r="S100" s="51"/>
      <c r="T100" s="52" t="str">
        <f t="shared" si="15"/>
        <v/>
      </c>
      <c r="U100" s="52"/>
      <c r="V100" t="str">
        <f t="shared" si="18"/>
        <v/>
      </c>
      <c r="W100" t="str">
        <f t="shared" si="18"/>
        <v/>
      </c>
      <c r="X100" s="74" t="str">
        <f t="shared" si="16"/>
        <v/>
      </c>
      <c r="Y100" s="75" t="str">
        <f t="shared" si="17"/>
        <v/>
      </c>
      <c r="Z100" t="str">
        <f t="shared" si="11"/>
        <v/>
      </c>
      <c r="AA100" t="str">
        <f t="shared" si="12"/>
        <v/>
      </c>
    </row>
    <row r="101" spans="2:27">
      <c r="B101" s="23">
        <v>93</v>
      </c>
      <c r="C101" s="24" t="str">
        <f t="shared" si="10"/>
        <v/>
      </c>
      <c r="D101" s="24"/>
      <c r="E101" s="23"/>
      <c r="F101" s="25"/>
      <c r="G101" s="23"/>
      <c r="H101" s="23"/>
      <c r="I101" s="23"/>
      <c r="J101" s="23"/>
      <c r="K101" s="72" t="str">
        <f t="shared" si="13"/>
        <v/>
      </c>
      <c r="L101" s="73"/>
      <c r="M101" s="47" t="str">
        <f>IF(J101="","",(K101/J101)/LOOKUP(RIGHT($D$2,3),定数!$A$6:$A$13,定数!$B$6:$B$13))</f>
        <v/>
      </c>
      <c r="N101" s="23"/>
      <c r="O101" s="25"/>
      <c r="P101" s="23"/>
      <c r="Q101" s="23"/>
      <c r="R101" s="51" t="str">
        <f>IF(P101="","",T101*M101*LOOKUP(RIGHT($D$2,3),定数!$A$6:$A$13,定数!$B$6:$B$13))</f>
        <v/>
      </c>
      <c r="S101" s="51"/>
      <c r="T101" s="52" t="str">
        <f t="shared" si="15"/>
        <v/>
      </c>
      <c r="U101" s="52"/>
      <c r="V101" t="str">
        <f t="shared" si="18"/>
        <v/>
      </c>
      <c r="W101" t="str">
        <f t="shared" si="18"/>
        <v/>
      </c>
      <c r="X101" s="74" t="str">
        <f t="shared" si="16"/>
        <v/>
      </c>
      <c r="Y101" s="75" t="str">
        <f t="shared" si="17"/>
        <v/>
      </c>
      <c r="Z101" t="str">
        <f t="shared" si="11"/>
        <v/>
      </c>
      <c r="AA101" t="str">
        <f t="shared" si="12"/>
        <v/>
      </c>
    </row>
    <row r="102" spans="2:27">
      <c r="B102" s="23">
        <v>94</v>
      </c>
      <c r="C102" s="24" t="str">
        <f t="shared" si="10"/>
        <v/>
      </c>
      <c r="D102" s="24"/>
      <c r="E102" s="23"/>
      <c r="F102" s="25"/>
      <c r="G102" s="23"/>
      <c r="H102" s="23"/>
      <c r="I102" s="23"/>
      <c r="J102" s="23"/>
      <c r="K102" s="72" t="str">
        <f t="shared" si="13"/>
        <v/>
      </c>
      <c r="L102" s="73"/>
      <c r="M102" s="47" t="str">
        <f>IF(J102="","",(K102/J102)/LOOKUP(RIGHT($D$2,3),定数!$A$6:$A$13,定数!$B$6:$B$13))</f>
        <v/>
      </c>
      <c r="N102" s="23"/>
      <c r="O102" s="25"/>
      <c r="P102" s="23"/>
      <c r="Q102" s="23"/>
      <c r="R102" s="51" t="str">
        <f>IF(P102="","",T102*M102*LOOKUP(RIGHT($D$2,3),定数!$A$6:$A$13,定数!$B$6:$B$13))</f>
        <v/>
      </c>
      <c r="S102" s="51"/>
      <c r="T102" s="52" t="str">
        <f t="shared" si="15"/>
        <v/>
      </c>
      <c r="U102" s="52"/>
      <c r="V102" t="str">
        <f t="shared" si="18"/>
        <v/>
      </c>
      <c r="W102" t="str">
        <f t="shared" si="18"/>
        <v/>
      </c>
      <c r="X102" s="74" t="str">
        <f t="shared" si="16"/>
        <v/>
      </c>
      <c r="Y102" s="75" t="str">
        <f t="shared" si="17"/>
        <v/>
      </c>
      <c r="Z102" t="str">
        <f t="shared" si="11"/>
        <v/>
      </c>
      <c r="AA102" t="str">
        <f t="shared" si="12"/>
        <v/>
      </c>
    </row>
    <row r="103" spans="2:27">
      <c r="B103" s="23">
        <v>95</v>
      </c>
      <c r="C103" s="24" t="str">
        <f t="shared" si="10"/>
        <v/>
      </c>
      <c r="D103" s="24"/>
      <c r="E103" s="23"/>
      <c r="F103" s="25"/>
      <c r="G103" s="23"/>
      <c r="H103" s="23"/>
      <c r="I103" s="23"/>
      <c r="J103" s="23"/>
      <c r="K103" s="72" t="str">
        <f t="shared" si="13"/>
        <v/>
      </c>
      <c r="L103" s="73"/>
      <c r="M103" s="47" t="str">
        <f>IF(J103="","",(K103/J103)/LOOKUP(RIGHT($D$2,3),定数!$A$6:$A$13,定数!$B$6:$B$13))</f>
        <v/>
      </c>
      <c r="N103" s="23"/>
      <c r="O103" s="25"/>
      <c r="P103" s="23"/>
      <c r="Q103" s="23"/>
      <c r="R103" s="51" t="str">
        <f>IF(P103="","",T103*M103*LOOKUP(RIGHT($D$2,3),定数!$A$6:$A$13,定数!$B$6:$B$13))</f>
        <v/>
      </c>
      <c r="S103" s="51"/>
      <c r="T103" s="52" t="str">
        <f t="shared" si="15"/>
        <v/>
      </c>
      <c r="U103" s="52"/>
      <c r="V103" t="str">
        <f t="shared" si="18"/>
        <v/>
      </c>
      <c r="W103" t="str">
        <f t="shared" si="18"/>
        <v/>
      </c>
      <c r="X103" s="74" t="str">
        <f t="shared" si="16"/>
        <v/>
      </c>
      <c r="Y103" s="75" t="str">
        <f t="shared" si="17"/>
        <v/>
      </c>
      <c r="Z103" t="str">
        <f t="shared" si="11"/>
        <v/>
      </c>
      <c r="AA103" t="str">
        <f t="shared" si="12"/>
        <v/>
      </c>
    </row>
    <row r="104" spans="2:27">
      <c r="B104" s="23">
        <v>96</v>
      </c>
      <c r="C104" s="24" t="str">
        <f t="shared" si="10"/>
        <v/>
      </c>
      <c r="D104" s="24"/>
      <c r="E104" s="23"/>
      <c r="F104" s="25"/>
      <c r="G104" s="23"/>
      <c r="H104" s="23"/>
      <c r="I104" s="23"/>
      <c r="J104" s="23"/>
      <c r="K104" s="72" t="str">
        <f t="shared" si="13"/>
        <v/>
      </c>
      <c r="L104" s="73"/>
      <c r="M104" s="47" t="str">
        <f>IF(J104="","",(K104/J104)/LOOKUP(RIGHT($D$2,3),定数!$A$6:$A$13,定数!$B$6:$B$13))</f>
        <v/>
      </c>
      <c r="N104" s="23"/>
      <c r="O104" s="25"/>
      <c r="P104" s="23"/>
      <c r="Q104" s="23"/>
      <c r="R104" s="51" t="str">
        <f>IF(P104="","",T104*M104*LOOKUP(RIGHT($D$2,3),定数!$A$6:$A$13,定数!$B$6:$B$13))</f>
        <v/>
      </c>
      <c r="S104" s="51"/>
      <c r="T104" s="52" t="str">
        <f t="shared" si="15"/>
        <v/>
      </c>
      <c r="U104" s="52"/>
      <c r="V104" t="str">
        <f t="shared" si="18"/>
        <v/>
      </c>
      <c r="W104" t="str">
        <f t="shared" si="18"/>
        <v/>
      </c>
      <c r="X104" s="74" t="str">
        <f t="shared" si="16"/>
        <v/>
      </c>
      <c r="Y104" s="75" t="str">
        <f t="shared" si="17"/>
        <v/>
      </c>
      <c r="Z104" t="str">
        <f t="shared" si="11"/>
        <v/>
      </c>
      <c r="AA104" t="str">
        <f t="shared" si="12"/>
        <v/>
      </c>
    </row>
    <row r="105" spans="2:27">
      <c r="B105" s="23">
        <v>97</v>
      </c>
      <c r="C105" s="24" t="str">
        <f t="shared" si="10"/>
        <v/>
      </c>
      <c r="D105" s="24"/>
      <c r="E105" s="23"/>
      <c r="F105" s="25"/>
      <c r="G105" s="23"/>
      <c r="H105" s="23"/>
      <c r="I105" s="23"/>
      <c r="J105" s="23"/>
      <c r="K105" s="72" t="str">
        <f t="shared" si="13"/>
        <v/>
      </c>
      <c r="L105" s="73"/>
      <c r="M105" s="47" t="str">
        <f>IF(J105="","",(K105/J105)/LOOKUP(RIGHT($D$2,3),定数!$A$6:$A$13,定数!$B$6:$B$13))</f>
        <v/>
      </c>
      <c r="N105" s="23"/>
      <c r="O105" s="25"/>
      <c r="P105" s="23"/>
      <c r="Q105" s="23"/>
      <c r="R105" s="51" t="str">
        <f>IF(P105="","",T105*M105*LOOKUP(RIGHT($D$2,3),定数!$A$6:$A$13,定数!$B$6:$B$13))</f>
        <v/>
      </c>
      <c r="S105" s="51"/>
      <c r="T105" s="52" t="str">
        <f t="shared" si="15"/>
        <v/>
      </c>
      <c r="U105" s="52"/>
      <c r="V105" t="str">
        <f t="shared" si="18"/>
        <v/>
      </c>
      <c r="W105" t="str">
        <f t="shared" si="18"/>
        <v/>
      </c>
      <c r="X105" s="74" t="str">
        <f t="shared" si="16"/>
        <v/>
      </c>
      <c r="Y105" s="75" t="str">
        <f t="shared" si="17"/>
        <v/>
      </c>
      <c r="Z105" t="str">
        <f t="shared" si="11"/>
        <v/>
      </c>
      <c r="AA105" t="str">
        <f t="shared" si="12"/>
        <v/>
      </c>
    </row>
    <row r="106" spans="2:27">
      <c r="B106" s="23">
        <v>98</v>
      </c>
      <c r="C106" s="24" t="str">
        <f t="shared" si="10"/>
        <v/>
      </c>
      <c r="D106" s="24"/>
      <c r="E106" s="23"/>
      <c r="F106" s="25"/>
      <c r="G106" s="23"/>
      <c r="H106" s="23"/>
      <c r="I106" s="23"/>
      <c r="J106" s="23"/>
      <c r="K106" s="72" t="str">
        <f t="shared" si="13"/>
        <v/>
      </c>
      <c r="L106" s="73"/>
      <c r="M106" s="47" t="str">
        <f>IF(J106="","",(K106/J106)/LOOKUP(RIGHT($D$2,3),定数!$A$6:$A$13,定数!$B$6:$B$13))</f>
        <v/>
      </c>
      <c r="N106" s="23"/>
      <c r="O106" s="25"/>
      <c r="P106" s="23"/>
      <c r="Q106" s="23"/>
      <c r="R106" s="51" t="str">
        <f>IF(P106="","",T106*M106*LOOKUP(RIGHT($D$2,3),定数!$A$6:$A$13,定数!$B$6:$B$13))</f>
        <v/>
      </c>
      <c r="S106" s="51"/>
      <c r="T106" s="52" t="str">
        <f t="shared" si="15"/>
        <v/>
      </c>
      <c r="U106" s="52"/>
      <c r="V106" t="str">
        <f t="shared" si="18"/>
        <v/>
      </c>
      <c r="W106" t="str">
        <f t="shared" si="18"/>
        <v/>
      </c>
      <c r="X106" s="74" t="str">
        <f t="shared" si="16"/>
        <v/>
      </c>
      <c r="Y106" s="75" t="str">
        <f t="shared" si="17"/>
        <v/>
      </c>
      <c r="Z106" t="str">
        <f t="shared" si="11"/>
        <v/>
      </c>
      <c r="AA106" t="str">
        <f t="shared" si="12"/>
        <v/>
      </c>
    </row>
    <row r="107" spans="2:27">
      <c r="B107" s="23">
        <v>99</v>
      </c>
      <c r="C107" s="24" t="str">
        <f t="shared" si="10"/>
        <v/>
      </c>
      <c r="D107" s="24"/>
      <c r="E107" s="23"/>
      <c r="F107" s="25"/>
      <c r="G107" s="23"/>
      <c r="H107" s="23"/>
      <c r="I107" s="23"/>
      <c r="J107" s="23"/>
      <c r="K107" s="72" t="str">
        <f t="shared" si="13"/>
        <v/>
      </c>
      <c r="L107" s="73"/>
      <c r="M107" s="47" t="str">
        <f>IF(J107="","",(K107/J107)/LOOKUP(RIGHT($D$2,3),定数!$A$6:$A$13,定数!$B$6:$B$13))</f>
        <v/>
      </c>
      <c r="N107" s="23"/>
      <c r="O107" s="25"/>
      <c r="P107" s="23"/>
      <c r="Q107" s="23"/>
      <c r="R107" s="51" t="str">
        <f>IF(P107="","",T107*M107*LOOKUP(RIGHT($D$2,3),定数!$A$6:$A$13,定数!$B$6:$B$13))</f>
        <v/>
      </c>
      <c r="S107" s="51"/>
      <c r="T107" s="52" t="str">
        <f t="shared" si="15"/>
        <v/>
      </c>
      <c r="U107" s="52"/>
      <c r="V107" t="str">
        <f>IF(S107&lt;&gt;"",IF(S107&lt;0,1+V106,0),"")</f>
        <v/>
      </c>
      <c r="W107" t="str">
        <f>IF(T107&lt;&gt;"",IF(T107&lt;0,1+W106,0),"")</f>
        <v/>
      </c>
      <c r="X107" s="74" t="str">
        <f t="shared" si="16"/>
        <v/>
      </c>
      <c r="Y107" s="75" t="str">
        <f t="shared" si="17"/>
        <v/>
      </c>
      <c r="Z107" t="str">
        <f t="shared" si="11"/>
        <v/>
      </c>
      <c r="AA107" t="str">
        <f t="shared" si="12"/>
        <v/>
      </c>
    </row>
    <row r="108" spans="2:27">
      <c r="B108" s="23">
        <v>100</v>
      </c>
      <c r="C108" s="24" t="str">
        <f t="shared" si="10"/>
        <v/>
      </c>
      <c r="D108" s="24"/>
      <c r="E108" s="23"/>
      <c r="F108" s="25"/>
      <c r="G108" s="23"/>
      <c r="H108" s="23"/>
      <c r="I108" s="23"/>
      <c r="J108" s="23"/>
      <c r="K108" s="72" t="str">
        <f t="shared" si="13"/>
        <v/>
      </c>
      <c r="L108" s="73"/>
      <c r="M108" s="47" t="str">
        <f>IF(J108="","",(K108/J108)/LOOKUP(RIGHT($D$2,3),定数!$A$6:$A$13,定数!$B$6:$B$13))</f>
        <v/>
      </c>
      <c r="N108" s="23"/>
      <c r="O108" s="25"/>
      <c r="P108" s="23"/>
      <c r="Q108" s="23"/>
      <c r="R108" s="51" t="str">
        <f>IF(P108="","",T108*M108*LOOKUP(RIGHT($D$2,3),定数!$A$6:$A$13,定数!$B$6:$B$13))</f>
        <v/>
      </c>
      <c r="S108" s="51"/>
      <c r="T108" s="52" t="str">
        <f t="shared" si="15"/>
        <v/>
      </c>
      <c r="U108" s="52"/>
      <c r="V108" t="str">
        <f>IF(S108&lt;&gt;"",IF(S108&lt;0,1+V107,0),"")</f>
        <v/>
      </c>
      <c r="W108" t="str">
        <f>IF(T108&lt;&gt;"",IF(T108&lt;0,1+W107,0),"")</f>
        <v/>
      </c>
      <c r="X108" s="74" t="str">
        <f t="shared" si="16"/>
        <v/>
      </c>
      <c r="Y108" s="75" t="str">
        <f t="shared" si="17"/>
        <v/>
      </c>
      <c r="Z108" t="str">
        <f t="shared" si="11"/>
        <v/>
      </c>
      <c r="AA108" t="str">
        <f t="shared" si="12"/>
        <v/>
      </c>
    </row>
    <row r="109" spans="2:18">
      <c r="B109" s="48"/>
      <c r="C109" s="48"/>
      <c r="D109" s="48"/>
      <c r="E109" s="48"/>
      <c r="F109" s="48"/>
      <c r="G109" s="48"/>
      <c r="H109" s="48"/>
      <c r="I109" s="48"/>
      <c r="J109" s="48"/>
      <c r="K109" s="48"/>
      <c r="L109" s="48"/>
      <c r="M109" s="48"/>
      <c r="N109" s="48"/>
      <c r="O109" s="48"/>
      <c r="P109" s="48"/>
      <c r="Q109" s="48"/>
      <c r="R109" s="48"/>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0" priority="3" stopIfTrue="1" operator="equal">
      <formula>"買"</formula>
    </cfRule>
    <cfRule type="cellIs" dxfId="1" priority="4" stopIfTrue="1" operator="equal">
      <formula>"売"</formula>
    </cfRule>
  </conditionalFormatting>
  <conditionalFormatting sqref="G13">
    <cfRule type="cellIs" dxfId="0" priority="1" stopIfTrue="1" operator="equal">
      <formula>"買"</formula>
    </cfRule>
    <cfRule type="cellIs" dxfId="1" priority="2" stopIfTrue="1" operator="equal">
      <formula>"売"</formula>
    </cfRule>
  </conditionalFormatting>
  <conditionalFormatting sqref="G46">
    <cfRule type="cellIs" dxfId="0" priority="5" stopIfTrue="1" operator="equal">
      <formula>"買"</formula>
    </cfRule>
    <cfRule type="cellIs" dxfId="1" priority="6" stopIfTrue="1" operator="equal">
      <formula>"売"</formula>
    </cfRule>
  </conditionalFormatting>
  <conditionalFormatting sqref="G9:G11 G14:G45 G47:G108">
    <cfRule type="cellIs" dxfId="0" priority="7" stopIfTrue="1" operator="equal">
      <formula>"買"</formula>
    </cfRule>
    <cfRule type="cellIs" dxfId="1"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A109"/>
  <sheetViews>
    <sheetView zoomScale="115" zoomScaleNormal="115" workbookViewId="0">
      <pane ySplit="8" topLeftCell="A9" activePane="bottomLeft" state="frozen"/>
      <selection/>
      <selection pane="bottomLeft" activeCell="S4" sqref="S4"/>
    </sheetView>
  </sheetViews>
  <sheetFormatPr defaultColWidth="9" defaultRowHeight="13.5"/>
  <cols>
    <col min="1" max="1" width="2.875" customWidth="1"/>
    <col min="2" max="18" width="6.625" customWidth="1"/>
    <col min="22" max="22" width="10.875" style="1" hidden="1" customWidth="1"/>
    <col min="23" max="23" width="9" hidden="1" customWidth="1"/>
  </cols>
  <sheetData>
    <row r="2" spans="2:20">
      <c r="B2" s="2" t="s">
        <v>10</v>
      </c>
      <c r="C2" s="2"/>
      <c r="D2" s="69" t="s">
        <v>48</v>
      </c>
      <c r="E2" s="69"/>
      <c r="F2" s="2" t="s">
        <v>12</v>
      </c>
      <c r="G2" s="2"/>
      <c r="H2" s="3" t="s">
        <v>49</v>
      </c>
      <c r="I2" s="3"/>
      <c r="J2" s="2" t="s">
        <v>14</v>
      </c>
      <c r="K2" s="2"/>
      <c r="L2" s="70">
        <v>100000</v>
      </c>
      <c r="M2" s="69"/>
      <c r="N2" s="2" t="s">
        <v>15</v>
      </c>
      <c r="O2" s="2"/>
      <c r="P2" s="26">
        <f>SUM(L2,D4)</f>
        <v>110526.315789474</v>
      </c>
      <c r="Q2" s="3"/>
      <c r="R2" s="48"/>
      <c r="S2" s="48"/>
      <c r="T2" s="48"/>
    </row>
    <row r="3" ht="57" customHeight="1" spans="2:19">
      <c r="B3" s="2" t="s">
        <v>16</v>
      </c>
      <c r="C3" s="2"/>
      <c r="D3" s="4" t="s">
        <v>50</v>
      </c>
      <c r="E3" s="4"/>
      <c r="F3" s="4"/>
      <c r="G3" s="4"/>
      <c r="H3" s="4"/>
      <c r="I3" s="4"/>
      <c r="J3" s="2" t="s">
        <v>18</v>
      </c>
      <c r="K3" s="2"/>
      <c r="L3" s="4" t="s">
        <v>52</v>
      </c>
      <c r="M3" s="27"/>
      <c r="N3" s="27"/>
      <c r="O3" s="27"/>
      <c r="P3" s="27"/>
      <c r="Q3" s="27"/>
      <c r="R3" s="48"/>
      <c r="S3" s="48"/>
    </row>
    <row r="4" spans="2:20">
      <c r="B4" s="2" t="s">
        <v>20</v>
      </c>
      <c r="C4" s="2"/>
      <c r="D4" s="5">
        <f>SUM($R$9:$S$993)</f>
        <v>10526.3157894737</v>
      </c>
      <c r="E4" s="5"/>
      <c r="F4" s="2" t="s">
        <v>21</v>
      </c>
      <c r="G4" s="2"/>
      <c r="H4" s="6">
        <f>SUM($T$9:$U$108)</f>
        <v>200</v>
      </c>
      <c r="I4" s="3"/>
      <c r="J4" s="28" t="s">
        <v>22</v>
      </c>
      <c r="K4" s="28"/>
      <c r="L4" s="26" t="e">
        <f>Z8/AA8</f>
        <v>#DIV/0!</v>
      </c>
      <c r="M4" s="26"/>
      <c r="N4" s="28" t="s">
        <v>23</v>
      </c>
      <c r="O4" s="28"/>
      <c r="P4" s="29">
        <f>MAX(Y:Y)</f>
        <v>0</v>
      </c>
      <c r="Q4" s="29"/>
      <c r="R4" s="48"/>
      <c r="S4" s="48"/>
      <c r="T4" s="48"/>
    </row>
    <row r="5" spans="2:20">
      <c r="B5" s="7" t="s">
        <v>24</v>
      </c>
      <c r="C5" s="3">
        <f>COUNTIF($R$9:$R$990,"&gt;0")</f>
        <v>1</v>
      </c>
      <c r="D5" s="2" t="s">
        <v>25</v>
      </c>
      <c r="E5" s="8">
        <f>COUNTIF($R$9:$R$990,"&lt;0")</f>
        <v>0</v>
      </c>
      <c r="F5" s="2" t="s">
        <v>26</v>
      </c>
      <c r="G5" s="3">
        <f>COUNTIF($R$9:$R$990,"=0")</f>
        <v>0</v>
      </c>
      <c r="H5" s="2" t="s">
        <v>27</v>
      </c>
      <c r="I5" s="29">
        <f>C5/SUM(C5,E5,G5)</f>
        <v>1</v>
      </c>
      <c r="J5" s="7" t="s">
        <v>28</v>
      </c>
      <c r="K5" s="2"/>
      <c r="L5" s="30">
        <f>MAX(V9:V993)</f>
        <v>1</v>
      </c>
      <c r="M5" s="31"/>
      <c r="N5" s="32" t="s">
        <v>29</v>
      </c>
      <c r="O5" s="33"/>
      <c r="P5" s="30">
        <f>MAX(W9:W993)</f>
        <v>0</v>
      </c>
      <c r="Q5" s="31"/>
      <c r="R5" s="48"/>
      <c r="S5" s="48"/>
      <c r="T5" s="48"/>
    </row>
    <row r="6" spans="2:20">
      <c r="B6" s="9"/>
      <c r="C6" s="10"/>
      <c r="D6" s="11"/>
      <c r="E6" s="12"/>
      <c r="F6" s="9"/>
      <c r="G6" s="12"/>
      <c r="H6" s="9"/>
      <c r="I6" s="34"/>
      <c r="J6" s="9"/>
      <c r="K6" s="9"/>
      <c r="L6" s="12"/>
      <c r="M6" s="71" t="s">
        <v>30</v>
      </c>
      <c r="N6" s="35"/>
      <c r="O6" s="35"/>
      <c r="P6" s="12"/>
      <c r="Q6" s="31"/>
      <c r="R6" s="48"/>
      <c r="S6" s="48"/>
      <c r="T6" s="48"/>
    </row>
    <row r="7" spans="2:21">
      <c r="B7" s="13" t="s">
        <v>31</v>
      </c>
      <c r="C7" s="14" t="s">
        <v>32</v>
      </c>
      <c r="D7" s="15"/>
      <c r="E7" s="16" t="s">
        <v>33</v>
      </c>
      <c r="F7" s="17"/>
      <c r="G7" s="17"/>
      <c r="H7" s="17"/>
      <c r="I7" s="36"/>
      <c r="J7" s="37" t="s">
        <v>34</v>
      </c>
      <c r="K7" s="38"/>
      <c r="L7" s="39"/>
      <c r="M7" s="40" t="s">
        <v>35</v>
      </c>
      <c r="N7" s="41" t="s">
        <v>36</v>
      </c>
      <c r="O7" s="42"/>
      <c r="P7" s="42"/>
      <c r="Q7" s="49"/>
      <c r="R7" s="50" t="s">
        <v>37</v>
      </c>
      <c r="S7" s="50"/>
      <c r="T7" s="50"/>
      <c r="U7" s="50"/>
    </row>
    <row r="8" spans="2:25">
      <c r="B8" s="18"/>
      <c r="C8" s="19"/>
      <c r="D8" s="20"/>
      <c r="E8" s="21" t="s">
        <v>38</v>
      </c>
      <c r="F8" s="21" t="s">
        <v>39</v>
      </c>
      <c r="G8" s="21" t="s">
        <v>40</v>
      </c>
      <c r="H8" s="22" t="s">
        <v>41</v>
      </c>
      <c r="I8" s="36"/>
      <c r="J8" s="43" t="s">
        <v>42</v>
      </c>
      <c r="K8" s="44" t="s">
        <v>43</v>
      </c>
      <c r="L8" s="39"/>
      <c r="M8" s="40"/>
      <c r="N8" s="45" t="s">
        <v>38</v>
      </c>
      <c r="O8" s="45" t="s">
        <v>39</v>
      </c>
      <c r="P8" s="46" t="s">
        <v>41</v>
      </c>
      <c r="Q8" s="49"/>
      <c r="R8" s="50" t="s">
        <v>44</v>
      </c>
      <c r="S8" s="50"/>
      <c r="T8" s="50" t="s">
        <v>42</v>
      </c>
      <c r="U8" s="50"/>
      <c r="Y8" t="s">
        <v>45</v>
      </c>
    </row>
    <row r="9" spans="2:27">
      <c r="B9" s="23">
        <v>1</v>
      </c>
      <c r="C9" s="24">
        <f>L2</f>
        <v>100000</v>
      </c>
      <c r="D9" s="24"/>
      <c r="E9" s="23">
        <v>2001</v>
      </c>
      <c r="F9" s="25">
        <v>42111</v>
      </c>
      <c r="G9" s="23" t="s">
        <v>47</v>
      </c>
      <c r="H9" s="23">
        <v>1</v>
      </c>
      <c r="I9" s="23"/>
      <c r="J9" s="23">
        <v>57</v>
      </c>
      <c r="K9" s="24">
        <f>IF(J9="","",C9*0.03)</f>
        <v>3000</v>
      </c>
      <c r="L9" s="24"/>
      <c r="M9" s="47">
        <f>IF(J9="","",(K9/J9)/LOOKUP(RIGHT($D$2,3),定数!$A$6:$A$13,定数!$B$6:$B$13))</f>
        <v>0.43859649122807</v>
      </c>
      <c r="N9" s="23">
        <v>2001</v>
      </c>
      <c r="O9" s="25">
        <v>42111</v>
      </c>
      <c r="P9" s="23">
        <v>1.02</v>
      </c>
      <c r="Q9" s="23"/>
      <c r="R9" s="51">
        <f>IF(P9="","",T9*M9*LOOKUP(RIGHT($D$2,3),定数!$A$6:$A$13,定数!$B$6:$B$13))</f>
        <v>10526.3157894737</v>
      </c>
      <c r="S9" s="51"/>
      <c r="T9" s="52">
        <f>IF(P9="","",IF(G9="買",(P9-H9),(H9-P9))*IF(RIGHT($D$2,3)="JPY",100,10000))</f>
        <v>200</v>
      </c>
      <c r="U9" s="52"/>
      <c r="V9" s="48">
        <f>IF(T9&lt;&gt;"",IF(T9&gt;0,1+V8,0),"")</f>
        <v>1</v>
      </c>
      <c r="W9">
        <f>IF(T9&lt;&gt;"",IF(T9&lt;0,1+W8,0),"")</f>
        <v>0</v>
      </c>
      <c r="Z9">
        <f>IF(R9&gt;0,R9,"")</f>
        <v>10526.3157894737</v>
      </c>
      <c r="AA9" t="str">
        <f>IF(R9&lt;0,R9,"")</f>
        <v/>
      </c>
    </row>
    <row r="10" spans="2:27">
      <c r="B10" s="23">
        <v>2</v>
      </c>
      <c r="C10" s="24">
        <f t="shared" ref="C10:C73" si="0">IF(R9="","",C9+R9)</f>
        <v>110526.315789474</v>
      </c>
      <c r="D10" s="24"/>
      <c r="E10" s="23"/>
      <c r="F10" s="25"/>
      <c r="G10" s="23"/>
      <c r="H10" s="23"/>
      <c r="I10" s="23"/>
      <c r="J10" s="23"/>
      <c r="K10" s="72" t="str">
        <f>IF(J10="","",C10*0.03)</f>
        <v/>
      </c>
      <c r="L10" s="73"/>
      <c r="M10" s="47" t="str">
        <f>IF(J10="","",(K10/J10)/LOOKUP(RIGHT($D$2,3),定数!$A$6:$A$13,定数!$B$6:$B$13))</f>
        <v/>
      </c>
      <c r="N10" s="23"/>
      <c r="O10" s="25"/>
      <c r="P10" s="23"/>
      <c r="Q10" s="23"/>
      <c r="R10" s="51" t="str">
        <f>IF(P10="","",T10*M10*LOOKUP(RIGHT($D$2,3),定数!$A$6:$A$13,定数!$B$6:$B$13))</f>
        <v/>
      </c>
      <c r="S10" s="51"/>
      <c r="T10" s="52" t="str">
        <f>IF(P10="","",IF(G10="買",(P10-H10),(H10-P10))*IF(RIGHT($D$2,3)="JPY",100,10000))</f>
        <v/>
      </c>
      <c r="U10" s="52"/>
      <c r="V10" s="1" t="str">
        <f t="shared" ref="V10:V22" si="1">IF(T10&lt;&gt;"",IF(T10&gt;0,1+V9,0),"")</f>
        <v/>
      </c>
      <c r="W10" t="str">
        <f t="shared" ref="W10:W73" si="2">IF(T10&lt;&gt;"",IF(T10&lt;0,1+W9,0),"")</f>
        <v/>
      </c>
      <c r="X10" s="74">
        <f>IF(C10&lt;&gt;"",MAX(C10,C9),"")</f>
        <v>110526.315789474</v>
      </c>
      <c r="Z10" t="str">
        <f t="shared" ref="Z10:Z73" si="3">IF(R10&gt;0,R10,"")</f>
        <v/>
      </c>
      <c r="AA10" t="str">
        <f t="shared" ref="AA10:AA73" si="4">IF(R10&lt;0,R10,"")</f>
        <v/>
      </c>
    </row>
    <row r="11" spans="2:27">
      <c r="B11" s="23">
        <v>3</v>
      </c>
      <c r="C11" s="24" t="str">
        <f t="shared" ref="C11:C16" si="5">IF(R10="","",C10+R10)</f>
        <v/>
      </c>
      <c r="D11" s="24"/>
      <c r="E11" s="23"/>
      <c r="F11" s="25"/>
      <c r="G11" s="23"/>
      <c r="H11" s="23"/>
      <c r="I11" s="23"/>
      <c r="J11" s="23"/>
      <c r="K11" s="72" t="str">
        <f t="shared" ref="K11:K74" si="6">IF(J11="","",C11*0.03)</f>
        <v/>
      </c>
      <c r="L11" s="73"/>
      <c r="M11" s="47" t="str">
        <f>IF(J11="","",(K11/J11)/LOOKUP(RIGHT($D$2,3),定数!$A$6:$A$13,定数!$B$6:$B$13))</f>
        <v/>
      </c>
      <c r="N11" s="23"/>
      <c r="O11" s="25"/>
      <c r="P11" s="23"/>
      <c r="Q11" s="23"/>
      <c r="R11" s="51" t="str">
        <f>IF(P11="","",T11*M11*LOOKUP(RIGHT($D$2,3),定数!$A$6:$A$13,定数!$B$6:$B$13))</f>
        <v/>
      </c>
      <c r="S11" s="51"/>
      <c r="T11" s="52" t="str">
        <f>IF(P11="","",IF(G11="買",(P11-H11),(H11-P11))*IF(RIGHT($D$2,3)="JPY",100,10000))</f>
        <v/>
      </c>
      <c r="U11" s="52"/>
      <c r="V11" s="1" t="str">
        <f t="shared" si="1"/>
        <v/>
      </c>
      <c r="W11" t="str">
        <f t="shared" si="2"/>
        <v/>
      </c>
      <c r="X11" s="74" t="str">
        <f>IF(C11&lt;&gt;"",MAX(X10,C11),"")</f>
        <v/>
      </c>
      <c r="Y11" s="75" t="str">
        <f>IF(X11&lt;&gt;"",1-(C11/X11),"")</f>
        <v/>
      </c>
      <c r="Z11" t="str">
        <f t="shared" si="3"/>
        <v/>
      </c>
      <c r="AA11" t="str">
        <f t="shared" si="4"/>
        <v/>
      </c>
    </row>
    <row r="12" spans="2:27">
      <c r="B12" s="23">
        <v>4</v>
      </c>
      <c r="C12" s="24" t="str">
        <f t="shared" si="5"/>
        <v/>
      </c>
      <c r="D12" s="24"/>
      <c r="E12" s="23"/>
      <c r="F12" s="25"/>
      <c r="G12" s="23"/>
      <c r="H12" s="23"/>
      <c r="I12" s="23"/>
      <c r="J12" s="23"/>
      <c r="K12" s="72" t="str">
        <f t="shared" si="6"/>
        <v/>
      </c>
      <c r="L12" s="73"/>
      <c r="M12" s="47" t="str">
        <f>IF(J12="","",(K12/J12)/LOOKUP(RIGHT($D$2,3),定数!$A$6:$A$13,定数!$B$6:$B$13))</f>
        <v/>
      </c>
      <c r="N12" s="23"/>
      <c r="O12" s="25"/>
      <c r="P12" s="23"/>
      <c r="Q12" s="23"/>
      <c r="R12" s="51" t="str">
        <f>IF(P12="","",T12*M12*LOOKUP(RIGHT($D$2,3),定数!$A$6:$A$13,定数!$B$6:$B$13))</f>
        <v/>
      </c>
      <c r="S12" s="51"/>
      <c r="T12" s="52" t="str">
        <f t="shared" ref="T12:T75" si="7">IF(P12="","",IF(G12="買",(P12-H12),(H12-P12))*IF(RIGHT($D$2,3)="JPY",100,10000))</f>
        <v/>
      </c>
      <c r="U12" s="52"/>
      <c r="V12" s="1" t="str">
        <f t="shared" si="1"/>
        <v/>
      </c>
      <c r="W12" t="str">
        <f t="shared" si="2"/>
        <v/>
      </c>
      <c r="X12" s="74" t="str">
        <f t="shared" ref="X12:X75" si="8">IF(C12&lt;&gt;"",MAX(X11,C12),"")</f>
        <v/>
      </c>
      <c r="Y12" s="75" t="str">
        <f t="shared" ref="Y12:Y75" si="9">IF(X12&lt;&gt;"",1-(C12/X12),"")</f>
        <v/>
      </c>
      <c r="Z12" t="str">
        <f t="shared" si="3"/>
        <v/>
      </c>
      <c r="AA12" t="str">
        <f t="shared" si="4"/>
        <v/>
      </c>
    </row>
    <row r="13" spans="2:27">
      <c r="B13" s="23">
        <v>5</v>
      </c>
      <c r="C13" s="24" t="str">
        <f t="shared" si="5"/>
        <v/>
      </c>
      <c r="D13" s="24"/>
      <c r="E13" s="23"/>
      <c r="F13" s="25"/>
      <c r="G13" s="23"/>
      <c r="H13" s="23"/>
      <c r="I13" s="23"/>
      <c r="J13" s="23"/>
      <c r="K13" s="72" t="str">
        <f t="shared" si="6"/>
        <v/>
      </c>
      <c r="L13" s="73"/>
      <c r="M13" s="47" t="str">
        <f>IF(J13="","",(K13/J13)/LOOKUP(RIGHT($D$2,3),定数!$A$6:$A$13,定数!$B$6:$B$13))</f>
        <v/>
      </c>
      <c r="N13" s="23"/>
      <c r="O13" s="25"/>
      <c r="P13" s="23"/>
      <c r="Q13" s="23"/>
      <c r="R13" s="51" t="str">
        <f>IF(P13="","",T13*M13*LOOKUP(RIGHT($D$2,3),定数!$A$6:$A$13,定数!$B$6:$B$13))</f>
        <v/>
      </c>
      <c r="S13" s="51"/>
      <c r="T13" s="52" t="str">
        <f t="shared" si="7"/>
        <v/>
      </c>
      <c r="U13" s="52"/>
      <c r="V13" s="1" t="str">
        <f t="shared" si="1"/>
        <v/>
      </c>
      <c r="W13" t="str">
        <f t="shared" si="2"/>
        <v/>
      </c>
      <c r="X13" s="74" t="str">
        <f t="shared" si="8"/>
        <v/>
      </c>
      <c r="Y13" s="75" t="str">
        <f t="shared" si="9"/>
        <v/>
      </c>
      <c r="Z13" t="str">
        <f t="shared" si="3"/>
        <v/>
      </c>
      <c r="AA13" t="str">
        <f t="shared" si="4"/>
        <v/>
      </c>
    </row>
    <row r="14" spans="2:27">
      <c r="B14" s="23">
        <v>6</v>
      </c>
      <c r="C14" s="24" t="str">
        <f t="shared" si="5"/>
        <v/>
      </c>
      <c r="D14" s="24"/>
      <c r="E14" s="23"/>
      <c r="F14" s="25"/>
      <c r="G14" s="23"/>
      <c r="H14" s="23"/>
      <c r="I14" s="23"/>
      <c r="J14" s="23"/>
      <c r="K14" s="72" t="str">
        <f t="shared" si="6"/>
        <v/>
      </c>
      <c r="L14" s="73"/>
      <c r="M14" s="47" t="str">
        <f>IF(J14="","",(K14/J14)/LOOKUP(RIGHT($D$2,3),定数!$A$6:$A$13,定数!$B$6:$B$13))</f>
        <v/>
      </c>
      <c r="N14" s="23"/>
      <c r="O14" s="25"/>
      <c r="P14" s="23"/>
      <c r="Q14" s="23"/>
      <c r="R14" s="51" t="str">
        <f>IF(P14="","",T14*M14*LOOKUP(RIGHT($D$2,3),定数!$A$6:$A$13,定数!$B$6:$B$13))</f>
        <v/>
      </c>
      <c r="S14" s="51"/>
      <c r="T14" s="52" t="str">
        <f t="shared" si="7"/>
        <v/>
      </c>
      <c r="U14" s="52"/>
      <c r="V14" s="1" t="str">
        <f t="shared" si="1"/>
        <v/>
      </c>
      <c r="W14" t="str">
        <f t="shared" si="2"/>
        <v/>
      </c>
      <c r="X14" s="74" t="str">
        <f t="shared" si="8"/>
        <v/>
      </c>
      <c r="Y14" s="75" t="str">
        <f t="shared" si="9"/>
        <v/>
      </c>
      <c r="Z14" t="str">
        <f t="shared" si="3"/>
        <v/>
      </c>
      <c r="AA14" t="str">
        <f t="shared" si="4"/>
        <v/>
      </c>
    </row>
    <row r="15" spans="2:27">
      <c r="B15" s="23">
        <v>7</v>
      </c>
      <c r="C15" s="24" t="str">
        <f t="shared" si="5"/>
        <v/>
      </c>
      <c r="D15" s="24"/>
      <c r="E15" s="23"/>
      <c r="F15" s="25"/>
      <c r="G15" s="23"/>
      <c r="H15" s="23"/>
      <c r="I15" s="23"/>
      <c r="J15" s="23"/>
      <c r="K15" s="72" t="str">
        <f t="shared" si="6"/>
        <v/>
      </c>
      <c r="L15" s="73"/>
      <c r="M15" s="47" t="str">
        <f>IF(J15="","",(K15/J15)/LOOKUP(RIGHT($D$2,3),定数!$A$6:$A$13,定数!$B$6:$B$13))</f>
        <v/>
      </c>
      <c r="N15" s="23"/>
      <c r="O15" s="25"/>
      <c r="P15" s="23"/>
      <c r="Q15" s="23"/>
      <c r="R15" s="51" t="str">
        <f>IF(P15="","",T15*M15*LOOKUP(RIGHT($D$2,3),定数!$A$6:$A$13,定数!$B$6:$B$13))</f>
        <v/>
      </c>
      <c r="S15" s="51"/>
      <c r="T15" s="52" t="str">
        <f t="shared" si="7"/>
        <v/>
      </c>
      <c r="U15" s="52"/>
      <c r="V15" s="1" t="str">
        <f t="shared" si="1"/>
        <v/>
      </c>
      <c r="W15" t="str">
        <f t="shared" si="2"/>
        <v/>
      </c>
      <c r="X15" s="74" t="str">
        <f t="shared" si="8"/>
        <v/>
      </c>
      <c r="Y15" s="75" t="str">
        <f t="shared" si="9"/>
        <v/>
      </c>
      <c r="Z15" t="str">
        <f t="shared" si="3"/>
        <v/>
      </c>
      <c r="AA15" t="str">
        <f t="shared" si="4"/>
        <v/>
      </c>
    </row>
    <row r="16" spans="2:27">
      <c r="B16" s="23">
        <v>8</v>
      </c>
      <c r="C16" s="24" t="str">
        <f t="shared" si="5"/>
        <v/>
      </c>
      <c r="D16" s="24"/>
      <c r="E16" s="23"/>
      <c r="F16" s="25"/>
      <c r="G16" s="23"/>
      <c r="H16" s="23"/>
      <c r="I16" s="23"/>
      <c r="J16" s="23"/>
      <c r="K16" s="72" t="str">
        <f t="shared" si="6"/>
        <v/>
      </c>
      <c r="L16" s="73"/>
      <c r="M16" s="47" t="str">
        <f>IF(J16="","",(K16/J16)/LOOKUP(RIGHT($D$2,3),定数!$A$6:$A$13,定数!$B$6:$B$13))</f>
        <v/>
      </c>
      <c r="N16" s="23"/>
      <c r="O16" s="25"/>
      <c r="P16" s="23"/>
      <c r="Q16" s="23"/>
      <c r="R16" s="51" t="str">
        <f>IF(P16="","",T16*M16*LOOKUP(RIGHT($D$2,3),定数!$A$6:$A$13,定数!$B$6:$B$13))</f>
        <v/>
      </c>
      <c r="S16" s="51"/>
      <c r="T16" s="52" t="str">
        <f t="shared" si="7"/>
        <v/>
      </c>
      <c r="U16" s="52"/>
      <c r="V16" s="1" t="str">
        <f t="shared" si="1"/>
        <v/>
      </c>
      <c r="W16" t="str">
        <f t="shared" si="2"/>
        <v/>
      </c>
      <c r="X16" s="74" t="str">
        <f t="shared" si="8"/>
        <v/>
      </c>
      <c r="Y16" s="75" t="str">
        <f t="shared" si="9"/>
        <v/>
      </c>
      <c r="Z16" t="str">
        <f t="shared" si="3"/>
        <v/>
      </c>
      <c r="AA16" t="str">
        <f t="shared" si="4"/>
        <v/>
      </c>
    </row>
    <row r="17" spans="2:27">
      <c r="B17" s="23">
        <v>9</v>
      </c>
      <c r="C17" s="24" t="str">
        <f t="shared" si="0"/>
        <v/>
      </c>
      <c r="D17" s="24"/>
      <c r="E17" s="23"/>
      <c r="F17" s="25"/>
      <c r="G17" s="23"/>
      <c r="H17" s="23"/>
      <c r="I17" s="23"/>
      <c r="J17" s="23"/>
      <c r="K17" s="72" t="str">
        <f t="shared" si="6"/>
        <v/>
      </c>
      <c r="L17" s="73"/>
      <c r="M17" s="47" t="str">
        <f>IF(J17="","",(K17/J17)/LOOKUP(RIGHT($D$2,3),定数!$A$6:$A$13,定数!$B$6:$B$13))</f>
        <v/>
      </c>
      <c r="N17" s="23"/>
      <c r="O17" s="25"/>
      <c r="P17" s="23"/>
      <c r="Q17" s="23"/>
      <c r="R17" s="51" t="str">
        <f>IF(P17="","",T17*M17*LOOKUP(RIGHT($D$2,3),定数!$A$6:$A$13,定数!$B$6:$B$13))</f>
        <v/>
      </c>
      <c r="S17" s="51"/>
      <c r="T17" s="52" t="str">
        <f t="shared" si="7"/>
        <v/>
      </c>
      <c r="U17" s="52"/>
      <c r="V17" s="1" t="str">
        <f t="shared" si="1"/>
        <v/>
      </c>
      <c r="W17" t="str">
        <f t="shared" si="2"/>
        <v/>
      </c>
      <c r="X17" s="74" t="str">
        <f t="shared" si="8"/>
        <v/>
      </c>
      <c r="Y17" s="75" t="str">
        <f t="shared" si="9"/>
        <v/>
      </c>
      <c r="Z17" t="str">
        <f t="shared" si="3"/>
        <v/>
      </c>
      <c r="AA17" t="str">
        <f t="shared" si="4"/>
        <v/>
      </c>
    </row>
    <row r="18" spans="2:27">
      <c r="B18" s="23">
        <v>10</v>
      </c>
      <c r="C18" s="24" t="str">
        <f t="shared" si="0"/>
        <v/>
      </c>
      <c r="D18" s="24"/>
      <c r="E18" s="23"/>
      <c r="F18" s="25"/>
      <c r="G18" s="23"/>
      <c r="H18" s="23"/>
      <c r="I18" s="23"/>
      <c r="J18" s="23"/>
      <c r="K18" s="72" t="str">
        <f t="shared" si="6"/>
        <v/>
      </c>
      <c r="L18" s="73"/>
      <c r="M18" s="47" t="str">
        <f>IF(J18="","",(K18/J18)/LOOKUP(RIGHT($D$2,3),定数!$A$6:$A$13,定数!$B$6:$B$13))</f>
        <v/>
      </c>
      <c r="N18" s="23"/>
      <c r="O18" s="25"/>
      <c r="P18" s="23"/>
      <c r="Q18" s="23"/>
      <c r="R18" s="51" t="str">
        <f>IF(P18="","",T18*M18*LOOKUP(RIGHT($D$2,3),定数!$A$6:$A$13,定数!$B$6:$B$13))</f>
        <v/>
      </c>
      <c r="S18" s="51"/>
      <c r="T18" s="52" t="str">
        <f t="shared" si="7"/>
        <v/>
      </c>
      <c r="U18" s="52"/>
      <c r="V18" s="1" t="str">
        <f t="shared" si="1"/>
        <v/>
      </c>
      <c r="W18" t="str">
        <f t="shared" si="2"/>
        <v/>
      </c>
      <c r="X18" s="74" t="str">
        <f t="shared" si="8"/>
        <v/>
      </c>
      <c r="Y18" s="75" t="str">
        <f t="shared" si="9"/>
        <v/>
      </c>
      <c r="Z18" t="str">
        <f t="shared" si="3"/>
        <v/>
      </c>
      <c r="AA18" t="str">
        <f t="shared" si="4"/>
        <v/>
      </c>
    </row>
    <row r="19" spans="2:27">
      <c r="B19" s="23">
        <v>11</v>
      </c>
      <c r="C19" s="24" t="str">
        <f t="shared" si="0"/>
        <v/>
      </c>
      <c r="D19" s="24"/>
      <c r="E19" s="23"/>
      <c r="F19" s="25"/>
      <c r="G19" s="23"/>
      <c r="H19" s="23"/>
      <c r="I19" s="23"/>
      <c r="J19" s="23"/>
      <c r="K19" s="72" t="str">
        <f t="shared" si="6"/>
        <v/>
      </c>
      <c r="L19" s="73"/>
      <c r="M19" s="47" t="str">
        <f>IF(J19="","",(K19/J19)/LOOKUP(RIGHT($D$2,3),定数!$A$6:$A$13,定数!$B$6:$B$13))</f>
        <v/>
      </c>
      <c r="N19" s="23"/>
      <c r="O19" s="25"/>
      <c r="P19" s="23"/>
      <c r="Q19" s="23"/>
      <c r="R19" s="51" t="str">
        <f>IF(P19="","",T19*M19*LOOKUP(RIGHT($D$2,3),定数!$A$6:$A$13,定数!$B$6:$B$13))</f>
        <v/>
      </c>
      <c r="S19" s="51"/>
      <c r="T19" s="52" t="str">
        <f t="shared" si="7"/>
        <v/>
      </c>
      <c r="U19" s="52"/>
      <c r="V19" s="1" t="str">
        <f t="shared" si="1"/>
        <v/>
      </c>
      <c r="W19" t="str">
        <f t="shared" si="2"/>
        <v/>
      </c>
      <c r="X19" s="74" t="str">
        <f t="shared" si="8"/>
        <v/>
      </c>
      <c r="Y19" s="75" t="str">
        <f t="shared" si="9"/>
        <v/>
      </c>
      <c r="Z19" t="str">
        <f t="shared" si="3"/>
        <v/>
      </c>
      <c r="AA19" t="str">
        <f t="shared" si="4"/>
        <v/>
      </c>
    </row>
    <row r="20" spans="2:27">
      <c r="B20" s="23">
        <v>12</v>
      </c>
      <c r="C20" s="24" t="str">
        <f t="shared" si="0"/>
        <v/>
      </c>
      <c r="D20" s="24"/>
      <c r="E20" s="23"/>
      <c r="F20" s="25"/>
      <c r="G20" s="23"/>
      <c r="H20" s="23"/>
      <c r="I20" s="23"/>
      <c r="J20" s="23"/>
      <c r="K20" s="72" t="str">
        <f t="shared" si="6"/>
        <v/>
      </c>
      <c r="L20" s="73"/>
      <c r="M20" s="47" t="str">
        <f>IF(J20="","",(K20/J20)/LOOKUP(RIGHT($D$2,3),定数!$A$6:$A$13,定数!$B$6:$B$13))</f>
        <v/>
      </c>
      <c r="N20" s="23"/>
      <c r="O20" s="25"/>
      <c r="P20" s="23"/>
      <c r="Q20" s="23"/>
      <c r="R20" s="51" t="str">
        <f>IF(P20="","",T20*M20*LOOKUP(RIGHT($D$2,3),定数!$A$6:$A$13,定数!$B$6:$B$13))</f>
        <v/>
      </c>
      <c r="S20" s="51"/>
      <c r="T20" s="52" t="str">
        <f t="shared" si="7"/>
        <v/>
      </c>
      <c r="U20" s="52"/>
      <c r="V20" s="1" t="str">
        <f t="shared" si="1"/>
        <v/>
      </c>
      <c r="W20" t="str">
        <f t="shared" si="2"/>
        <v/>
      </c>
      <c r="X20" s="74" t="str">
        <f t="shared" si="8"/>
        <v/>
      </c>
      <c r="Y20" s="75" t="str">
        <f t="shared" si="9"/>
        <v/>
      </c>
      <c r="Z20" t="str">
        <f t="shared" si="3"/>
        <v/>
      </c>
      <c r="AA20" t="str">
        <f t="shared" si="4"/>
        <v/>
      </c>
    </row>
    <row r="21" spans="2:27">
      <c r="B21" s="23">
        <v>13</v>
      </c>
      <c r="C21" s="24" t="str">
        <f t="shared" si="0"/>
        <v/>
      </c>
      <c r="D21" s="24"/>
      <c r="E21" s="23"/>
      <c r="F21" s="25"/>
      <c r="G21" s="23"/>
      <c r="H21" s="23"/>
      <c r="I21" s="23"/>
      <c r="J21" s="23"/>
      <c r="K21" s="72" t="str">
        <f t="shared" si="6"/>
        <v/>
      </c>
      <c r="L21" s="73"/>
      <c r="M21" s="47" t="str">
        <f>IF(J21="","",(K21/J21)/LOOKUP(RIGHT($D$2,3),定数!$A$6:$A$13,定数!$B$6:$B$13))</f>
        <v/>
      </c>
      <c r="N21" s="23"/>
      <c r="O21" s="25"/>
      <c r="P21" s="23"/>
      <c r="Q21" s="23"/>
      <c r="R21" s="51" t="str">
        <f>IF(P21="","",T21*M21*LOOKUP(RIGHT($D$2,3),定数!$A$6:$A$13,定数!$B$6:$B$13))</f>
        <v/>
      </c>
      <c r="S21" s="51"/>
      <c r="T21" s="52" t="str">
        <f t="shared" si="7"/>
        <v/>
      </c>
      <c r="U21" s="52"/>
      <c r="V21" s="1" t="str">
        <f t="shared" si="1"/>
        <v/>
      </c>
      <c r="W21" t="str">
        <f t="shared" si="2"/>
        <v/>
      </c>
      <c r="X21" s="74" t="str">
        <f t="shared" si="8"/>
        <v/>
      </c>
      <c r="Y21" s="75" t="str">
        <f t="shared" si="9"/>
        <v/>
      </c>
      <c r="Z21" t="str">
        <f t="shared" si="3"/>
        <v/>
      </c>
      <c r="AA21" t="str">
        <f t="shared" si="4"/>
        <v/>
      </c>
    </row>
    <row r="22" spans="2:27">
      <c r="B22" s="23">
        <v>14</v>
      </c>
      <c r="C22" s="24" t="str">
        <f t="shared" si="0"/>
        <v/>
      </c>
      <c r="D22" s="24"/>
      <c r="E22" s="23"/>
      <c r="F22" s="25"/>
      <c r="G22" s="23"/>
      <c r="H22" s="23"/>
      <c r="I22" s="23"/>
      <c r="J22" s="23"/>
      <c r="K22" s="72" t="str">
        <f t="shared" si="6"/>
        <v/>
      </c>
      <c r="L22" s="73"/>
      <c r="M22" s="47" t="str">
        <f>IF(J22="","",(K22/J22)/LOOKUP(RIGHT($D$2,3),定数!$A$6:$A$13,定数!$B$6:$B$13))</f>
        <v/>
      </c>
      <c r="N22" s="23"/>
      <c r="O22" s="25"/>
      <c r="P22" s="23"/>
      <c r="Q22" s="23"/>
      <c r="R22" s="51" t="str">
        <f>IF(P22="","",T22*M22*LOOKUP(RIGHT($D$2,3),定数!$A$6:$A$13,定数!$B$6:$B$13))</f>
        <v/>
      </c>
      <c r="S22" s="51"/>
      <c r="T22" s="52" t="str">
        <f t="shared" si="7"/>
        <v/>
      </c>
      <c r="U22" s="52"/>
      <c r="V22" s="1" t="str">
        <f t="shared" si="1"/>
        <v/>
      </c>
      <c r="W22" t="str">
        <f t="shared" si="2"/>
        <v/>
      </c>
      <c r="X22" s="74" t="str">
        <f t="shared" si="8"/>
        <v/>
      </c>
      <c r="Y22" s="75" t="str">
        <f t="shared" si="9"/>
        <v/>
      </c>
      <c r="Z22" t="str">
        <f t="shared" si="3"/>
        <v/>
      </c>
      <c r="AA22" t="str">
        <f t="shared" si="4"/>
        <v/>
      </c>
    </row>
    <row r="23" spans="2:27">
      <c r="B23" s="23">
        <v>15</v>
      </c>
      <c r="C23" s="24" t="str">
        <f t="shared" si="0"/>
        <v/>
      </c>
      <c r="D23" s="24"/>
      <c r="E23" s="23"/>
      <c r="F23" s="25"/>
      <c r="G23" s="23"/>
      <c r="H23" s="23"/>
      <c r="I23" s="23"/>
      <c r="J23" s="23"/>
      <c r="K23" s="72" t="str">
        <f t="shared" si="6"/>
        <v/>
      </c>
      <c r="L23" s="73"/>
      <c r="M23" s="47" t="str">
        <f>IF(J23="","",(K23/J23)/LOOKUP(RIGHT($D$2,3),定数!$A$6:$A$13,定数!$B$6:$B$13))</f>
        <v/>
      </c>
      <c r="N23" s="23"/>
      <c r="O23" s="25"/>
      <c r="P23" s="23"/>
      <c r="Q23" s="23"/>
      <c r="R23" s="51" t="str">
        <f>IF(P23="","",T23*M23*LOOKUP(RIGHT($D$2,3),定数!$A$6:$A$13,定数!$B$6:$B$13))</f>
        <v/>
      </c>
      <c r="S23" s="51"/>
      <c r="T23" s="52" t="str">
        <f t="shared" si="7"/>
        <v/>
      </c>
      <c r="U23" s="52"/>
      <c r="V23" t="str">
        <f t="shared" ref="V23:W74" si="10">IF(S23&lt;&gt;"",IF(S23&lt;0,1+V22,0),"")</f>
        <v/>
      </c>
      <c r="W23" t="str">
        <f t="shared" si="2"/>
        <v/>
      </c>
      <c r="X23" s="74" t="str">
        <f t="shared" si="8"/>
        <v/>
      </c>
      <c r="Y23" s="75" t="str">
        <f t="shared" si="9"/>
        <v/>
      </c>
      <c r="Z23" t="str">
        <f t="shared" si="3"/>
        <v/>
      </c>
      <c r="AA23" t="str">
        <f t="shared" si="4"/>
        <v/>
      </c>
    </row>
    <row r="24" spans="2:27">
      <c r="B24" s="23">
        <v>16</v>
      </c>
      <c r="C24" s="24" t="str">
        <f t="shared" si="0"/>
        <v/>
      </c>
      <c r="D24" s="24"/>
      <c r="E24" s="23"/>
      <c r="F24" s="25"/>
      <c r="G24" s="23"/>
      <c r="H24" s="23"/>
      <c r="I24" s="23"/>
      <c r="J24" s="23"/>
      <c r="K24" s="72" t="str">
        <f t="shared" si="6"/>
        <v/>
      </c>
      <c r="L24" s="73"/>
      <c r="M24" s="47" t="str">
        <f>IF(J24="","",(K24/J24)/LOOKUP(RIGHT($D$2,3),定数!$A$6:$A$13,定数!$B$6:$B$13))</f>
        <v/>
      </c>
      <c r="N24" s="23"/>
      <c r="O24" s="25"/>
      <c r="P24" s="23"/>
      <c r="Q24" s="23"/>
      <c r="R24" s="51" t="str">
        <f>IF(P24="","",T24*M24*LOOKUP(RIGHT($D$2,3),定数!$A$6:$A$13,定数!$B$6:$B$13))</f>
        <v/>
      </c>
      <c r="S24" s="51"/>
      <c r="T24" s="52" t="str">
        <f t="shared" si="7"/>
        <v/>
      </c>
      <c r="U24" s="52"/>
      <c r="V24" t="str">
        <f t="shared" si="10"/>
        <v/>
      </c>
      <c r="W24" t="str">
        <f t="shared" si="2"/>
        <v/>
      </c>
      <c r="X24" s="74" t="str">
        <f t="shared" si="8"/>
        <v/>
      </c>
      <c r="Y24" s="75" t="str">
        <f t="shared" si="9"/>
        <v/>
      </c>
      <c r="Z24" t="str">
        <f t="shared" si="3"/>
        <v/>
      </c>
      <c r="AA24" t="str">
        <f t="shared" si="4"/>
        <v/>
      </c>
    </row>
    <row r="25" spans="2:27">
      <c r="B25" s="23">
        <v>17</v>
      </c>
      <c r="C25" s="24" t="str">
        <f t="shared" si="0"/>
        <v/>
      </c>
      <c r="D25" s="24"/>
      <c r="E25" s="23"/>
      <c r="F25" s="25"/>
      <c r="G25" s="23"/>
      <c r="H25" s="23"/>
      <c r="I25" s="23"/>
      <c r="J25" s="23"/>
      <c r="K25" s="72" t="str">
        <f t="shared" si="6"/>
        <v/>
      </c>
      <c r="L25" s="73"/>
      <c r="M25" s="47" t="str">
        <f>IF(J25="","",(K25/J25)/LOOKUP(RIGHT($D$2,3),定数!$A$6:$A$13,定数!$B$6:$B$13))</f>
        <v/>
      </c>
      <c r="N25" s="23"/>
      <c r="O25" s="25"/>
      <c r="P25" s="23"/>
      <c r="Q25" s="23"/>
      <c r="R25" s="51" t="str">
        <f>IF(P25="","",T25*M25*LOOKUP(RIGHT($D$2,3),定数!$A$6:$A$13,定数!$B$6:$B$13))</f>
        <v/>
      </c>
      <c r="S25" s="51"/>
      <c r="T25" s="52" t="str">
        <f t="shared" si="7"/>
        <v/>
      </c>
      <c r="U25" s="52"/>
      <c r="V25" t="str">
        <f t="shared" si="10"/>
        <v/>
      </c>
      <c r="W25" t="str">
        <f t="shared" si="2"/>
        <v/>
      </c>
      <c r="X25" s="74" t="str">
        <f t="shared" si="8"/>
        <v/>
      </c>
      <c r="Y25" s="75" t="str">
        <f t="shared" si="9"/>
        <v/>
      </c>
      <c r="Z25" t="str">
        <f t="shared" si="3"/>
        <v/>
      </c>
      <c r="AA25" t="str">
        <f t="shared" si="4"/>
        <v/>
      </c>
    </row>
    <row r="26" spans="2:27">
      <c r="B26" s="23">
        <v>18</v>
      </c>
      <c r="C26" s="24" t="str">
        <f t="shared" si="0"/>
        <v/>
      </c>
      <c r="D26" s="24"/>
      <c r="E26" s="23"/>
      <c r="F26" s="25"/>
      <c r="G26" s="23"/>
      <c r="H26" s="23"/>
      <c r="I26" s="23"/>
      <c r="J26" s="23"/>
      <c r="K26" s="72" t="str">
        <f t="shared" si="6"/>
        <v/>
      </c>
      <c r="L26" s="73"/>
      <c r="M26" s="47" t="str">
        <f>IF(J26="","",(K26/J26)/LOOKUP(RIGHT($D$2,3),定数!$A$6:$A$13,定数!$B$6:$B$13))</f>
        <v/>
      </c>
      <c r="N26" s="23"/>
      <c r="O26" s="25"/>
      <c r="P26" s="23"/>
      <c r="Q26" s="23"/>
      <c r="R26" s="51" t="str">
        <f>IF(P26="","",T26*M26*LOOKUP(RIGHT($D$2,3),定数!$A$6:$A$13,定数!$B$6:$B$13))</f>
        <v/>
      </c>
      <c r="S26" s="51"/>
      <c r="T26" s="52" t="str">
        <f t="shared" si="7"/>
        <v/>
      </c>
      <c r="U26" s="52"/>
      <c r="V26" t="str">
        <f t="shared" si="10"/>
        <v/>
      </c>
      <c r="W26" t="str">
        <f t="shared" si="2"/>
        <v/>
      </c>
      <c r="X26" s="74" t="str">
        <f t="shared" si="8"/>
        <v/>
      </c>
      <c r="Y26" s="75" t="str">
        <f t="shared" si="9"/>
        <v/>
      </c>
      <c r="Z26" t="str">
        <f t="shared" si="3"/>
        <v/>
      </c>
      <c r="AA26" t="str">
        <f t="shared" si="4"/>
        <v/>
      </c>
    </row>
    <row r="27" spans="2:27">
      <c r="B27" s="23">
        <v>19</v>
      </c>
      <c r="C27" s="24" t="str">
        <f t="shared" si="0"/>
        <v/>
      </c>
      <c r="D27" s="24"/>
      <c r="E27" s="23"/>
      <c r="F27" s="25"/>
      <c r="G27" s="23"/>
      <c r="H27" s="23"/>
      <c r="I27" s="23"/>
      <c r="J27" s="23"/>
      <c r="K27" s="72" t="str">
        <f t="shared" si="6"/>
        <v/>
      </c>
      <c r="L27" s="73"/>
      <c r="M27" s="47" t="str">
        <f>IF(J27="","",(K27/J27)/LOOKUP(RIGHT($D$2,3),定数!$A$6:$A$13,定数!$B$6:$B$13))</f>
        <v/>
      </c>
      <c r="N27" s="23"/>
      <c r="O27" s="25"/>
      <c r="P27" s="23"/>
      <c r="Q27" s="23"/>
      <c r="R27" s="51" t="str">
        <f>IF(P27="","",T27*M27*LOOKUP(RIGHT($D$2,3),定数!$A$6:$A$13,定数!$B$6:$B$13))</f>
        <v/>
      </c>
      <c r="S27" s="51"/>
      <c r="T27" s="52" t="str">
        <f t="shared" si="7"/>
        <v/>
      </c>
      <c r="U27" s="52"/>
      <c r="V27" t="str">
        <f t="shared" si="10"/>
        <v/>
      </c>
      <c r="W27" t="str">
        <f t="shared" si="2"/>
        <v/>
      </c>
      <c r="X27" s="74" t="str">
        <f t="shared" si="8"/>
        <v/>
      </c>
      <c r="Y27" s="75" t="str">
        <f t="shared" si="9"/>
        <v/>
      </c>
      <c r="Z27" t="str">
        <f t="shared" si="3"/>
        <v/>
      </c>
      <c r="AA27" t="str">
        <f t="shared" si="4"/>
        <v/>
      </c>
    </row>
    <row r="28" spans="2:27">
      <c r="B28" s="23">
        <v>20</v>
      </c>
      <c r="C28" s="24" t="str">
        <f t="shared" si="0"/>
        <v/>
      </c>
      <c r="D28" s="24"/>
      <c r="E28" s="23"/>
      <c r="F28" s="25"/>
      <c r="G28" s="23"/>
      <c r="H28" s="23"/>
      <c r="I28" s="23"/>
      <c r="J28" s="23"/>
      <c r="K28" s="72" t="str">
        <f t="shared" si="6"/>
        <v/>
      </c>
      <c r="L28" s="73"/>
      <c r="M28" s="47" t="str">
        <f>IF(J28="","",(K28/J28)/LOOKUP(RIGHT($D$2,3),定数!$A$6:$A$13,定数!$B$6:$B$13))</f>
        <v/>
      </c>
      <c r="N28" s="23"/>
      <c r="O28" s="25"/>
      <c r="P28" s="23"/>
      <c r="Q28" s="23"/>
      <c r="R28" s="51" t="str">
        <f>IF(P28="","",T28*M28*LOOKUP(RIGHT($D$2,3),定数!$A$6:$A$13,定数!$B$6:$B$13))</f>
        <v/>
      </c>
      <c r="S28" s="51"/>
      <c r="T28" s="52" t="str">
        <f t="shared" si="7"/>
        <v/>
      </c>
      <c r="U28" s="52"/>
      <c r="V28" t="str">
        <f t="shared" si="10"/>
        <v/>
      </c>
      <c r="W28" t="str">
        <f t="shared" si="2"/>
        <v/>
      </c>
      <c r="X28" s="74" t="str">
        <f t="shared" si="8"/>
        <v/>
      </c>
      <c r="Y28" s="75" t="str">
        <f t="shared" si="9"/>
        <v/>
      </c>
      <c r="Z28" t="str">
        <f t="shared" si="3"/>
        <v/>
      </c>
      <c r="AA28" t="str">
        <f t="shared" si="4"/>
        <v/>
      </c>
    </row>
    <row r="29" spans="2:27">
      <c r="B29" s="23">
        <v>21</v>
      </c>
      <c r="C29" s="24" t="str">
        <f t="shared" si="0"/>
        <v/>
      </c>
      <c r="D29" s="24"/>
      <c r="E29" s="23"/>
      <c r="F29" s="25"/>
      <c r="G29" s="23"/>
      <c r="H29" s="23"/>
      <c r="I29" s="23"/>
      <c r="J29" s="23"/>
      <c r="K29" s="72" t="str">
        <f t="shared" si="6"/>
        <v/>
      </c>
      <c r="L29" s="73"/>
      <c r="M29" s="47" t="str">
        <f>IF(J29="","",(K29/J29)/LOOKUP(RIGHT($D$2,3),定数!$A$6:$A$13,定数!$B$6:$B$13))</f>
        <v/>
      </c>
      <c r="N29" s="23"/>
      <c r="O29" s="25"/>
      <c r="P29" s="23"/>
      <c r="Q29" s="23"/>
      <c r="R29" s="51" t="str">
        <f>IF(P29="","",T29*M29*LOOKUP(RIGHT($D$2,3),定数!$A$6:$A$13,定数!$B$6:$B$13))</f>
        <v/>
      </c>
      <c r="S29" s="51"/>
      <c r="T29" s="52" t="str">
        <f t="shared" si="7"/>
        <v/>
      </c>
      <c r="U29" s="52"/>
      <c r="V29" t="str">
        <f t="shared" si="10"/>
        <v/>
      </c>
      <c r="W29" t="str">
        <f t="shared" si="2"/>
        <v/>
      </c>
      <c r="X29" s="74" t="str">
        <f t="shared" si="8"/>
        <v/>
      </c>
      <c r="Y29" s="75" t="str">
        <f t="shared" si="9"/>
        <v/>
      </c>
      <c r="Z29" t="str">
        <f t="shared" si="3"/>
        <v/>
      </c>
      <c r="AA29" t="str">
        <f t="shared" si="4"/>
        <v/>
      </c>
    </row>
    <row r="30" spans="2:27">
      <c r="B30" s="23">
        <v>22</v>
      </c>
      <c r="C30" s="24" t="str">
        <f t="shared" si="0"/>
        <v/>
      </c>
      <c r="D30" s="24"/>
      <c r="E30" s="23"/>
      <c r="F30" s="25"/>
      <c r="G30" s="23"/>
      <c r="H30" s="23"/>
      <c r="I30" s="23"/>
      <c r="J30" s="23"/>
      <c r="K30" s="72" t="str">
        <f t="shared" si="6"/>
        <v/>
      </c>
      <c r="L30" s="73"/>
      <c r="M30" s="47" t="str">
        <f>IF(J30="","",(K30/J30)/LOOKUP(RIGHT($D$2,3),定数!$A$6:$A$13,定数!$B$6:$B$13))</f>
        <v/>
      </c>
      <c r="N30" s="23"/>
      <c r="O30" s="25"/>
      <c r="P30" s="23"/>
      <c r="Q30" s="23"/>
      <c r="R30" s="51" t="str">
        <f>IF(P30="","",T30*M30*LOOKUP(RIGHT($D$2,3),定数!$A$6:$A$13,定数!$B$6:$B$13))</f>
        <v/>
      </c>
      <c r="S30" s="51"/>
      <c r="T30" s="52" t="str">
        <f t="shared" si="7"/>
        <v/>
      </c>
      <c r="U30" s="52"/>
      <c r="V30" t="str">
        <f t="shared" si="10"/>
        <v/>
      </c>
      <c r="W30" t="str">
        <f t="shared" si="2"/>
        <v/>
      </c>
      <c r="X30" s="74" t="str">
        <f t="shared" si="8"/>
        <v/>
      </c>
      <c r="Y30" s="75" t="str">
        <f t="shared" si="9"/>
        <v/>
      </c>
      <c r="Z30" t="str">
        <f t="shared" si="3"/>
        <v/>
      </c>
      <c r="AA30" t="str">
        <f t="shared" si="4"/>
        <v/>
      </c>
    </row>
    <row r="31" spans="2:27">
      <c r="B31" s="23">
        <v>23</v>
      </c>
      <c r="C31" s="24" t="str">
        <f t="shared" si="0"/>
        <v/>
      </c>
      <c r="D31" s="24"/>
      <c r="E31" s="23"/>
      <c r="F31" s="25"/>
      <c r="G31" s="23"/>
      <c r="H31" s="23"/>
      <c r="I31" s="23"/>
      <c r="J31" s="23"/>
      <c r="K31" s="72" t="str">
        <f t="shared" si="6"/>
        <v/>
      </c>
      <c r="L31" s="73"/>
      <c r="M31" s="47" t="str">
        <f>IF(J31="","",(K31/J31)/LOOKUP(RIGHT($D$2,3),定数!$A$6:$A$13,定数!$B$6:$B$13))</f>
        <v/>
      </c>
      <c r="N31" s="23"/>
      <c r="O31" s="25"/>
      <c r="P31" s="23"/>
      <c r="Q31" s="23"/>
      <c r="R31" s="51" t="str">
        <f>IF(P31="","",T31*M31*LOOKUP(RIGHT($D$2,3),定数!$A$6:$A$13,定数!$B$6:$B$13))</f>
        <v/>
      </c>
      <c r="S31" s="51"/>
      <c r="T31" s="52" t="str">
        <f t="shared" si="7"/>
        <v/>
      </c>
      <c r="U31" s="52"/>
      <c r="V31" t="str">
        <f t="shared" si="10"/>
        <v/>
      </c>
      <c r="W31" t="str">
        <f t="shared" si="2"/>
        <v/>
      </c>
      <c r="X31" s="74" t="str">
        <f t="shared" si="8"/>
        <v/>
      </c>
      <c r="Y31" s="75" t="str">
        <f t="shared" si="9"/>
        <v/>
      </c>
      <c r="Z31" t="str">
        <f t="shared" si="3"/>
        <v/>
      </c>
      <c r="AA31" t="str">
        <f t="shared" si="4"/>
        <v/>
      </c>
    </row>
    <row r="32" spans="2:27">
      <c r="B32" s="23">
        <v>24</v>
      </c>
      <c r="C32" s="24" t="str">
        <f t="shared" si="0"/>
        <v/>
      </c>
      <c r="D32" s="24"/>
      <c r="E32" s="23"/>
      <c r="F32" s="25"/>
      <c r="G32" s="23"/>
      <c r="H32" s="23"/>
      <c r="I32" s="23"/>
      <c r="J32" s="23"/>
      <c r="K32" s="72" t="str">
        <f t="shared" si="6"/>
        <v/>
      </c>
      <c r="L32" s="73"/>
      <c r="M32" s="47" t="str">
        <f>IF(J32="","",(K32/J32)/LOOKUP(RIGHT($D$2,3),定数!$A$6:$A$13,定数!$B$6:$B$13))</f>
        <v/>
      </c>
      <c r="N32" s="23"/>
      <c r="O32" s="25"/>
      <c r="P32" s="23"/>
      <c r="Q32" s="23"/>
      <c r="R32" s="51" t="str">
        <f>IF(P32="","",T32*M32*LOOKUP(RIGHT($D$2,3),定数!$A$6:$A$13,定数!$B$6:$B$13))</f>
        <v/>
      </c>
      <c r="S32" s="51"/>
      <c r="T32" s="52" t="str">
        <f t="shared" si="7"/>
        <v/>
      </c>
      <c r="U32" s="52"/>
      <c r="V32" t="str">
        <f t="shared" si="10"/>
        <v/>
      </c>
      <c r="W32" t="str">
        <f t="shared" si="2"/>
        <v/>
      </c>
      <c r="X32" s="74" t="str">
        <f t="shared" si="8"/>
        <v/>
      </c>
      <c r="Y32" s="75" t="str">
        <f t="shared" si="9"/>
        <v/>
      </c>
      <c r="Z32" t="str">
        <f t="shared" si="3"/>
        <v/>
      </c>
      <c r="AA32" t="str">
        <f t="shared" si="4"/>
        <v/>
      </c>
    </row>
    <row r="33" spans="2:27">
      <c r="B33" s="23">
        <v>25</v>
      </c>
      <c r="C33" s="24" t="str">
        <f t="shared" si="0"/>
        <v/>
      </c>
      <c r="D33" s="24"/>
      <c r="E33" s="23"/>
      <c r="F33" s="25"/>
      <c r="G33" s="23"/>
      <c r="H33" s="23"/>
      <c r="I33" s="23"/>
      <c r="J33" s="23"/>
      <c r="K33" s="72" t="str">
        <f t="shared" si="6"/>
        <v/>
      </c>
      <c r="L33" s="73"/>
      <c r="M33" s="47" t="str">
        <f>IF(J33="","",(K33/J33)/LOOKUP(RIGHT($D$2,3),定数!$A$6:$A$13,定数!$B$6:$B$13))</f>
        <v/>
      </c>
      <c r="N33" s="23"/>
      <c r="O33" s="25"/>
      <c r="P33" s="23"/>
      <c r="Q33" s="23"/>
      <c r="R33" s="51" t="str">
        <f>IF(P33="","",T33*M33*LOOKUP(RIGHT($D$2,3),定数!$A$6:$A$13,定数!$B$6:$B$13))</f>
        <v/>
      </c>
      <c r="S33" s="51"/>
      <c r="T33" s="52" t="str">
        <f t="shared" si="7"/>
        <v/>
      </c>
      <c r="U33" s="52"/>
      <c r="V33" t="str">
        <f t="shared" si="10"/>
        <v/>
      </c>
      <c r="W33" t="str">
        <f t="shared" si="2"/>
        <v/>
      </c>
      <c r="X33" s="74" t="str">
        <f t="shared" si="8"/>
        <v/>
      </c>
      <c r="Y33" s="75" t="str">
        <f t="shared" si="9"/>
        <v/>
      </c>
      <c r="Z33" t="str">
        <f t="shared" si="3"/>
        <v/>
      </c>
      <c r="AA33" t="str">
        <f t="shared" si="4"/>
        <v/>
      </c>
    </row>
    <row r="34" spans="2:27">
      <c r="B34" s="23">
        <v>26</v>
      </c>
      <c r="C34" s="24" t="str">
        <f t="shared" si="0"/>
        <v/>
      </c>
      <c r="D34" s="24"/>
      <c r="E34" s="23"/>
      <c r="F34" s="25"/>
      <c r="G34" s="23"/>
      <c r="H34" s="23"/>
      <c r="I34" s="23"/>
      <c r="J34" s="23"/>
      <c r="K34" s="72" t="str">
        <f t="shared" si="6"/>
        <v/>
      </c>
      <c r="L34" s="73"/>
      <c r="M34" s="47" t="str">
        <f>IF(J34="","",(K34/J34)/LOOKUP(RIGHT($D$2,3),定数!$A$6:$A$13,定数!$B$6:$B$13))</f>
        <v/>
      </c>
      <c r="N34" s="23"/>
      <c r="O34" s="25"/>
      <c r="P34" s="23"/>
      <c r="Q34" s="23"/>
      <c r="R34" s="51" t="str">
        <f>IF(P34="","",T34*M34*LOOKUP(RIGHT($D$2,3),定数!$A$6:$A$13,定数!$B$6:$B$13))</f>
        <v/>
      </c>
      <c r="S34" s="51"/>
      <c r="T34" s="52" t="str">
        <f t="shared" si="7"/>
        <v/>
      </c>
      <c r="U34" s="52"/>
      <c r="V34" t="str">
        <f t="shared" si="10"/>
        <v/>
      </c>
      <c r="W34" t="str">
        <f t="shared" si="2"/>
        <v/>
      </c>
      <c r="X34" s="74" t="str">
        <f t="shared" si="8"/>
        <v/>
      </c>
      <c r="Y34" s="75" t="str">
        <f t="shared" si="9"/>
        <v/>
      </c>
      <c r="Z34" t="str">
        <f t="shared" si="3"/>
        <v/>
      </c>
      <c r="AA34" t="str">
        <f t="shared" si="4"/>
        <v/>
      </c>
    </row>
    <row r="35" spans="2:27">
      <c r="B35" s="23">
        <v>27</v>
      </c>
      <c r="C35" s="24" t="str">
        <f t="shared" si="0"/>
        <v/>
      </c>
      <c r="D35" s="24"/>
      <c r="E35" s="23"/>
      <c r="F35" s="25"/>
      <c r="G35" s="23"/>
      <c r="H35" s="23"/>
      <c r="I35" s="23"/>
      <c r="J35" s="23"/>
      <c r="K35" s="72" t="str">
        <f t="shared" si="6"/>
        <v/>
      </c>
      <c r="L35" s="73"/>
      <c r="M35" s="47" t="str">
        <f>IF(J35="","",(K35/J35)/LOOKUP(RIGHT($D$2,3),定数!$A$6:$A$13,定数!$B$6:$B$13))</f>
        <v/>
      </c>
      <c r="N35" s="23"/>
      <c r="O35" s="25"/>
      <c r="P35" s="23"/>
      <c r="Q35" s="23"/>
      <c r="R35" s="51" t="str">
        <f>IF(P35="","",T35*M35*LOOKUP(RIGHT($D$2,3),定数!$A$6:$A$13,定数!$B$6:$B$13))</f>
        <v/>
      </c>
      <c r="S35" s="51"/>
      <c r="T35" s="52" t="str">
        <f t="shared" si="7"/>
        <v/>
      </c>
      <c r="U35" s="52"/>
      <c r="V35" t="str">
        <f t="shared" si="10"/>
        <v/>
      </c>
      <c r="W35" t="str">
        <f t="shared" si="2"/>
        <v/>
      </c>
      <c r="X35" s="74" t="str">
        <f t="shared" si="8"/>
        <v/>
      </c>
      <c r="Y35" s="75" t="str">
        <f t="shared" si="9"/>
        <v/>
      </c>
      <c r="Z35" t="str">
        <f t="shared" si="3"/>
        <v/>
      </c>
      <c r="AA35" t="str">
        <f t="shared" si="4"/>
        <v/>
      </c>
    </row>
    <row r="36" spans="2:27">
      <c r="B36" s="23">
        <v>28</v>
      </c>
      <c r="C36" s="24" t="str">
        <f t="shared" si="0"/>
        <v/>
      </c>
      <c r="D36" s="24"/>
      <c r="E36" s="23"/>
      <c r="F36" s="25"/>
      <c r="G36" s="23"/>
      <c r="H36" s="23"/>
      <c r="I36" s="23"/>
      <c r="J36" s="23"/>
      <c r="K36" s="72" t="str">
        <f t="shared" si="6"/>
        <v/>
      </c>
      <c r="L36" s="73"/>
      <c r="M36" s="47" t="str">
        <f>IF(J36="","",(K36/J36)/LOOKUP(RIGHT($D$2,3),定数!$A$6:$A$13,定数!$B$6:$B$13))</f>
        <v/>
      </c>
      <c r="N36" s="23"/>
      <c r="O36" s="25"/>
      <c r="P36" s="23"/>
      <c r="Q36" s="23"/>
      <c r="R36" s="51" t="str">
        <f>IF(P36="","",T36*M36*LOOKUP(RIGHT($D$2,3),定数!$A$6:$A$13,定数!$B$6:$B$13))</f>
        <v/>
      </c>
      <c r="S36" s="51"/>
      <c r="T36" s="52" t="str">
        <f t="shared" si="7"/>
        <v/>
      </c>
      <c r="U36" s="52"/>
      <c r="V36" t="str">
        <f t="shared" si="10"/>
        <v/>
      </c>
      <c r="W36" t="str">
        <f t="shared" si="2"/>
        <v/>
      </c>
      <c r="X36" s="74" t="str">
        <f t="shared" si="8"/>
        <v/>
      </c>
      <c r="Y36" s="75" t="str">
        <f t="shared" si="9"/>
        <v/>
      </c>
      <c r="Z36" t="str">
        <f t="shared" si="3"/>
        <v/>
      </c>
      <c r="AA36" t="str">
        <f t="shared" si="4"/>
        <v/>
      </c>
    </row>
    <row r="37" spans="2:27">
      <c r="B37" s="23">
        <v>29</v>
      </c>
      <c r="C37" s="24" t="str">
        <f t="shared" si="0"/>
        <v/>
      </c>
      <c r="D37" s="24"/>
      <c r="E37" s="23"/>
      <c r="F37" s="25"/>
      <c r="G37" s="23"/>
      <c r="H37" s="23"/>
      <c r="I37" s="23"/>
      <c r="J37" s="23"/>
      <c r="K37" s="72" t="str">
        <f t="shared" si="6"/>
        <v/>
      </c>
      <c r="L37" s="73"/>
      <c r="M37" s="47" t="str">
        <f>IF(J37="","",(K37/J37)/LOOKUP(RIGHT($D$2,3),定数!$A$6:$A$13,定数!$B$6:$B$13))</f>
        <v/>
      </c>
      <c r="N37" s="23"/>
      <c r="O37" s="25"/>
      <c r="P37" s="23"/>
      <c r="Q37" s="23"/>
      <c r="R37" s="51" t="str">
        <f>IF(P37="","",T37*M37*LOOKUP(RIGHT($D$2,3),定数!$A$6:$A$13,定数!$B$6:$B$13))</f>
        <v/>
      </c>
      <c r="S37" s="51"/>
      <c r="T37" s="52" t="str">
        <f t="shared" si="7"/>
        <v/>
      </c>
      <c r="U37" s="52"/>
      <c r="V37" t="str">
        <f t="shared" si="10"/>
        <v/>
      </c>
      <c r="W37" t="str">
        <f t="shared" si="2"/>
        <v/>
      </c>
      <c r="X37" s="74" t="str">
        <f t="shared" si="8"/>
        <v/>
      </c>
      <c r="Y37" s="75" t="str">
        <f t="shared" si="9"/>
        <v/>
      </c>
      <c r="Z37" t="str">
        <f t="shared" si="3"/>
        <v/>
      </c>
      <c r="AA37" t="str">
        <f t="shared" si="4"/>
        <v/>
      </c>
    </row>
    <row r="38" spans="2:27">
      <c r="B38" s="23">
        <v>30</v>
      </c>
      <c r="C38" s="24" t="str">
        <f t="shared" si="0"/>
        <v/>
      </c>
      <c r="D38" s="24"/>
      <c r="E38" s="23"/>
      <c r="F38" s="25"/>
      <c r="G38" s="23"/>
      <c r="H38" s="23"/>
      <c r="I38" s="23"/>
      <c r="J38" s="23"/>
      <c r="K38" s="72" t="str">
        <f t="shared" si="6"/>
        <v/>
      </c>
      <c r="L38" s="73"/>
      <c r="M38" s="47" t="str">
        <f>IF(J38="","",(K38/J38)/LOOKUP(RIGHT($D$2,3),定数!$A$6:$A$13,定数!$B$6:$B$13))</f>
        <v/>
      </c>
      <c r="N38" s="23"/>
      <c r="O38" s="25"/>
      <c r="P38" s="23"/>
      <c r="Q38" s="23"/>
      <c r="R38" s="51" t="str">
        <f>IF(P38="","",T38*M38*LOOKUP(RIGHT($D$2,3),定数!$A$6:$A$13,定数!$B$6:$B$13))</f>
        <v/>
      </c>
      <c r="S38" s="51"/>
      <c r="T38" s="52" t="str">
        <f t="shared" si="7"/>
        <v/>
      </c>
      <c r="U38" s="52"/>
      <c r="V38" t="str">
        <f t="shared" si="10"/>
        <v/>
      </c>
      <c r="W38" t="str">
        <f t="shared" si="2"/>
        <v/>
      </c>
      <c r="X38" s="74" t="str">
        <f t="shared" si="8"/>
        <v/>
      </c>
      <c r="Y38" s="75" t="str">
        <f t="shared" si="9"/>
        <v/>
      </c>
      <c r="Z38" t="str">
        <f t="shared" si="3"/>
        <v/>
      </c>
      <c r="AA38" t="str">
        <f t="shared" si="4"/>
        <v/>
      </c>
    </row>
    <row r="39" spans="2:27">
      <c r="B39" s="23">
        <v>31</v>
      </c>
      <c r="C39" s="24" t="str">
        <f t="shared" si="0"/>
        <v/>
      </c>
      <c r="D39" s="24"/>
      <c r="E39" s="23"/>
      <c r="F39" s="25"/>
      <c r="G39" s="23"/>
      <c r="H39" s="23"/>
      <c r="I39" s="23"/>
      <c r="J39" s="23"/>
      <c r="K39" s="72" t="str">
        <f t="shared" si="6"/>
        <v/>
      </c>
      <c r="L39" s="73"/>
      <c r="M39" s="47" t="str">
        <f>IF(J39="","",(K39/J39)/LOOKUP(RIGHT($D$2,3),定数!$A$6:$A$13,定数!$B$6:$B$13))</f>
        <v/>
      </c>
      <c r="N39" s="23"/>
      <c r="O39" s="25"/>
      <c r="P39" s="23"/>
      <c r="Q39" s="23"/>
      <c r="R39" s="51" t="str">
        <f>IF(P39="","",T39*M39*LOOKUP(RIGHT($D$2,3),定数!$A$6:$A$13,定数!$B$6:$B$13))</f>
        <v/>
      </c>
      <c r="S39" s="51"/>
      <c r="T39" s="52" t="str">
        <f t="shared" si="7"/>
        <v/>
      </c>
      <c r="U39" s="52"/>
      <c r="V39" t="str">
        <f t="shared" si="10"/>
        <v/>
      </c>
      <c r="W39" t="str">
        <f t="shared" si="2"/>
        <v/>
      </c>
      <c r="X39" s="74" t="str">
        <f t="shared" si="8"/>
        <v/>
      </c>
      <c r="Y39" s="75" t="str">
        <f t="shared" si="9"/>
        <v/>
      </c>
      <c r="Z39" t="str">
        <f t="shared" si="3"/>
        <v/>
      </c>
      <c r="AA39" t="str">
        <f t="shared" si="4"/>
        <v/>
      </c>
    </row>
    <row r="40" spans="2:27">
      <c r="B40" s="23">
        <v>32</v>
      </c>
      <c r="C40" s="24" t="str">
        <f t="shared" si="0"/>
        <v/>
      </c>
      <c r="D40" s="24"/>
      <c r="E40" s="23"/>
      <c r="F40" s="25"/>
      <c r="G40" s="23"/>
      <c r="H40" s="23"/>
      <c r="I40" s="23"/>
      <c r="J40" s="23"/>
      <c r="K40" s="72" t="str">
        <f t="shared" si="6"/>
        <v/>
      </c>
      <c r="L40" s="73"/>
      <c r="M40" s="47" t="str">
        <f>IF(J40="","",(K40/J40)/LOOKUP(RIGHT($D$2,3),定数!$A$6:$A$13,定数!$B$6:$B$13))</f>
        <v/>
      </c>
      <c r="N40" s="23"/>
      <c r="O40" s="25"/>
      <c r="P40" s="23"/>
      <c r="Q40" s="23"/>
      <c r="R40" s="51" t="str">
        <f>IF(P40="","",T40*M40*LOOKUP(RIGHT($D$2,3),定数!$A$6:$A$13,定数!$B$6:$B$13))</f>
        <v/>
      </c>
      <c r="S40" s="51"/>
      <c r="T40" s="52" t="str">
        <f t="shared" si="7"/>
        <v/>
      </c>
      <c r="U40" s="52"/>
      <c r="V40" t="str">
        <f t="shared" si="10"/>
        <v/>
      </c>
      <c r="W40" t="str">
        <f t="shared" si="2"/>
        <v/>
      </c>
      <c r="X40" s="74" t="str">
        <f t="shared" si="8"/>
        <v/>
      </c>
      <c r="Y40" s="75" t="str">
        <f t="shared" si="9"/>
        <v/>
      </c>
      <c r="Z40" t="str">
        <f t="shared" si="3"/>
        <v/>
      </c>
      <c r="AA40" t="str">
        <f t="shared" si="4"/>
        <v/>
      </c>
    </row>
    <row r="41" spans="2:27">
      <c r="B41" s="23">
        <v>33</v>
      </c>
      <c r="C41" s="24" t="str">
        <f t="shared" si="0"/>
        <v/>
      </c>
      <c r="D41" s="24"/>
      <c r="E41" s="23"/>
      <c r="F41" s="25"/>
      <c r="G41" s="23"/>
      <c r="H41" s="23"/>
      <c r="I41" s="23"/>
      <c r="J41" s="23"/>
      <c r="K41" s="72" t="str">
        <f t="shared" si="6"/>
        <v/>
      </c>
      <c r="L41" s="73"/>
      <c r="M41" s="47" t="str">
        <f>IF(J41="","",(K41/J41)/LOOKUP(RIGHT($D$2,3),定数!$A$6:$A$13,定数!$B$6:$B$13))</f>
        <v/>
      </c>
      <c r="N41" s="23"/>
      <c r="O41" s="25"/>
      <c r="P41" s="23"/>
      <c r="Q41" s="23"/>
      <c r="R41" s="51" t="str">
        <f>IF(P41="","",T41*M41*LOOKUP(RIGHT($D$2,3),定数!$A$6:$A$13,定数!$B$6:$B$13))</f>
        <v/>
      </c>
      <c r="S41" s="51"/>
      <c r="T41" s="52" t="str">
        <f t="shared" si="7"/>
        <v/>
      </c>
      <c r="U41" s="52"/>
      <c r="V41" t="str">
        <f t="shared" si="10"/>
        <v/>
      </c>
      <c r="W41" t="str">
        <f t="shared" si="2"/>
        <v/>
      </c>
      <c r="X41" s="74" t="str">
        <f t="shared" si="8"/>
        <v/>
      </c>
      <c r="Y41" s="75" t="str">
        <f t="shared" si="9"/>
        <v/>
      </c>
      <c r="Z41" t="str">
        <f t="shared" si="3"/>
        <v/>
      </c>
      <c r="AA41" t="str">
        <f t="shared" si="4"/>
        <v/>
      </c>
    </row>
    <row r="42" spans="2:27">
      <c r="B42" s="23">
        <v>34</v>
      </c>
      <c r="C42" s="24" t="str">
        <f t="shared" si="0"/>
        <v/>
      </c>
      <c r="D42" s="24"/>
      <c r="E42" s="23"/>
      <c r="F42" s="25"/>
      <c r="G42" s="23"/>
      <c r="H42" s="23"/>
      <c r="I42" s="23"/>
      <c r="J42" s="23"/>
      <c r="K42" s="72" t="str">
        <f t="shared" si="6"/>
        <v/>
      </c>
      <c r="L42" s="73"/>
      <c r="M42" s="47" t="str">
        <f>IF(J42="","",(K42/J42)/LOOKUP(RIGHT($D$2,3),定数!$A$6:$A$13,定数!$B$6:$B$13))</f>
        <v/>
      </c>
      <c r="N42" s="23"/>
      <c r="O42" s="25"/>
      <c r="P42" s="23"/>
      <c r="Q42" s="23"/>
      <c r="R42" s="51" t="str">
        <f>IF(P42="","",T42*M42*LOOKUP(RIGHT($D$2,3),定数!$A$6:$A$13,定数!$B$6:$B$13))</f>
        <v/>
      </c>
      <c r="S42" s="51"/>
      <c r="T42" s="52" t="str">
        <f t="shared" si="7"/>
        <v/>
      </c>
      <c r="U42" s="52"/>
      <c r="V42" t="str">
        <f t="shared" si="10"/>
        <v/>
      </c>
      <c r="W42" t="str">
        <f t="shared" si="2"/>
        <v/>
      </c>
      <c r="X42" s="74" t="str">
        <f t="shared" si="8"/>
        <v/>
      </c>
      <c r="Y42" s="75" t="str">
        <f t="shared" si="9"/>
        <v/>
      </c>
      <c r="Z42" t="str">
        <f t="shared" si="3"/>
        <v/>
      </c>
      <c r="AA42" t="str">
        <f t="shared" si="4"/>
        <v/>
      </c>
    </row>
    <row r="43" spans="2:27">
      <c r="B43" s="23">
        <v>35</v>
      </c>
      <c r="C43" s="24" t="str">
        <f t="shared" si="0"/>
        <v/>
      </c>
      <c r="D43" s="24"/>
      <c r="E43" s="23"/>
      <c r="F43" s="25"/>
      <c r="G43" s="23"/>
      <c r="H43" s="23"/>
      <c r="I43" s="23"/>
      <c r="J43" s="23"/>
      <c r="K43" s="72" t="str">
        <f t="shared" si="6"/>
        <v/>
      </c>
      <c r="L43" s="73"/>
      <c r="M43" s="47" t="str">
        <f>IF(J43="","",(K43/J43)/LOOKUP(RIGHT($D$2,3),定数!$A$6:$A$13,定数!$B$6:$B$13))</f>
        <v/>
      </c>
      <c r="N43" s="23"/>
      <c r="O43" s="25"/>
      <c r="P43" s="23"/>
      <c r="Q43" s="23"/>
      <c r="R43" s="51" t="str">
        <f>IF(P43="","",T43*M43*LOOKUP(RIGHT($D$2,3),定数!$A$6:$A$13,定数!$B$6:$B$13))</f>
        <v/>
      </c>
      <c r="S43" s="51"/>
      <c r="T43" s="52" t="str">
        <f t="shared" si="7"/>
        <v/>
      </c>
      <c r="U43" s="52"/>
      <c r="V43" t="str">
        <f t="shared" si="10"/>
        <v/>
      </c>
      <c r="W43" t="str">
        <f t="shared" si="2"/>
        <v/>
      </c>
      <c r="X43" s="74" t="str">
        <f t="shared" si="8"/>
        <v/>
      </c>
      <c r="Y43" s="75" t="str">
        <f t="shared" si="9"/>
        <v/>
      </c>
      <c r="Z43" t="str">
        <f t="shared" si="3"/>
        <v/>
      </c>
      <c r="AA43" t="str">
        <f t="shared" si="4"/>
        <v/>
      </c>
    </row>
    <row r="44" spans="2:27">
      <c r="B44" s="23">
        <v>36</v>
      </c>
      <c r="C44" s="24" t="str">
        <f t="shared" si="0"/>
        <v/>
      </c>
      <c r="D44" s="24"/>
      <c r="E44" s="23"/>
      <c r="F44" s="25"/>
      <c r="G44" s="23"/>
      <c r="H44" s="23"/>
      <c r="I44" s="23"/>
      <c r="J44" s="23"/>
      <c r="K44" s="72" t="str">
        <f t="shared" si="6"/>
        <v/>
      </c>
      <c r="L44" s="73"/>
      <c r="M44" s="47" t="str">
        <f>IF(J44="","",(K44/J44)/LOOKUP(RIGHT($D$2,3),定数!$A$6:$A$13,定数!$B$6:$B$13))</f>
        <v/>
      </c>
      <c r="N44" s="23"/>
      <c r="O44" s="25"/>
      <c r="P44" s="23"/>
      <c r="Q44" s="23"/>
      <c r="R44" s="51" t="str">
        <f>IF(P44="","",T44*M44*LOOKUP(RIGHT($D$2,3),定数!$A$6:$A$13,定数!$B$6:$B$13))</f>
        <v/>
      </c>
      <c r="S44" s="51"/>
      <c r="T44" s="52" t="str">
        <f t="shared" si="7"/>
        <v/>
      </c>
      <c r="U44" s="52"/>
      <c r="V44" t="str">
        <f t="shared" si="10"/>
        <v/>
      </c>
      <c r="W44" t="str">
        <f t="shared" si="2"/>
        <v/>
      </c>
      <c r="X44" s="74" t="str">
        <f t="shared" si="8"/>
        <v/>
      </c>
      <c r="Y44" s="75" t="str">
        <f t="shared" si="9"/>
        <v/>
      </c>
      <c r="Z44" t="str">
        <f t="shared" si="3"/>
        <v/>
      </c>
      <c r="AA44" t="str">
        <f t="shared" si="4"/>
        <v/>
      </c>
    </row>
    <row r="45" spans="2:27">
      <c r="B45" s="23">
        <v>37</v>
      </c>
      <c r="C45" s="24" t="str">
        <f t="shared" si="0"/>
        <v/>
      </c>
      <c r="D45" s="24"/>
      <c r="E45" s="23"/>
      <c r="F45" s="25"/>
      <c r="G45" s="23"/>
      <c r="H45" s="23"/>
      <c r="I45" s="23"/>
      <c r="J45" s="23"/>
      <c r="K45" s="72" t="str">
        <f t="shared" si="6"/>
        <v/>
      </c>
      <c r="L45" s="73"/>
      <c r="M45" s="47" t="str">
        <f>IF(J45="","",(K45/J45)/LOOKUP(RIGHT($D$2,3),定数!$A$6:$A$13,定数!$B$6:$B$13))</f>
        <v/>
      </c>
      <c r="N45" s="23"/>
      <c r="O45" s="25"/>
      <c r="P45" s="23"/>
      <c r="Q45" s="23"/>
      <c r="R45" s="51" t="str">
        <f>IF(P45="","",T45*M45*LOOKUP(RIGHT($D$2,3),定数!$A$6:$A$13,定数!$B$6:$B$13))</f>
        <v/>
      </c>
      <c r="S45" s="51"/>
      <c r="T45" s="52" t="str">
        <f t="shared" si="7"/>
        <v/>
      </c>
      <c r="U45" s="52"/>
      <c r="V45" t="str">
        <f t="shared" si="10"/>
        <v/>
      </c>
      <c r="W45" t="str">
        <f t="shared" si="2"/>
        <v/>
      </c>
      <c r="X45" s="74" t="str">
        <f t="shared" si="8"/>
        <v/>
      </c>
      <c r="Y45" s="75" t="str">
        <f t="shared" si="9"/>
        <v/>
      </c>
      <c r="Z45" t="str">
        <f t="shared" si="3"/>
        <v/>
      </c>
      <c r="AA45" t="str">
        <f t="shared" si="4"/>
        <v/>
      </c>
    </row>
    <row r="46" spans="2:27">
      <c r="B46" s="23">
        <v>38</v>
      </c>
      <c r="C46" s="24" t="str">
        <f t="shared" si="0"/>
        <v/>
      </c>
      <c r="D46" s="24"/>
      <c r="E46" s="23"/>
      <c r="F46" s="25"/>
      <c r="G46" s="23"/>
      <c r="H46" s="23"/>
      <c r="I46" s="23"/>
      <c r="J46" s="23"/>
      <c r="K46" s="72" t="str">
        <f t="shared" si="6"/>
        <v/>
      </c>
      <c r="L46" s="73"/>
      <c r="M46" s="47" t="str">
        <f>IF(J46="","",(K46/J46)/LOOKUP(RIGHT($D$2,3),定数!$A$6:$A$13,定数!$B$6:$B$13))</f>
        <v/>
      </c>
      <c r="N46" s="23"/>
      <c r="O46" s="25"/>
      <c r="P46" s="23"/>
      <c r="Q46" s="23"/>
      <c r="R46" s="51" t="str">
        <f>IF(P46="","",T46*M46*LOOKUP(RIGHT($D$2,3),定数!$A$6:$A$13,定数!$B$6:$B$13))</f>
        <v/>
      </c>
      <c r="S46" s="51"/>
      <c r="T46" s="52" t="str">
        <f t="shared" si="7"/>
        <v/>
      </c>
      <c r="U46" s="52"/>
      <c r="V46" t="str">
        <f t="shared" si="10"/>
        <v/>
      </c>
      <c r="W46" t="str">
        <f t="shared" si="2"/>
        <v/>
      </c>
      <c r="X46" s="74" t="str">
        <f t="shared" si="8"/>
        <v/>
      </c>
      <c r="Y46" s="75" t="str">
        <f t="shared" si="9"/>
        <v/>
      </c>
      <c r="Z46" t="str">
        <f t="shared" si="3"/>
        <v/>
      </c>
      <c r="AA46" t="str">
        <f t="shared" si="4"/>
        <v/>
      </c>
    </row>
    <row r="47" spans="2:27">
      <c r="B47" s="23">
        <v>39</v>
      </c>
      <c r="C47" s="24" t="str">
        <f t="shared" si="0"/>
        <v/>
      </c>
      <c r="D47" s="24"/>
      <c r="E47" s="23"/>
      <c r="F47" s="25"/>
      <c r="G47" s="23"/>
      <c r="H47" s="23"/>
      <c r="I47" s="23"/>
      <c r="J47" s="23"/>
      <c r="K47" s="72" t="str">
        <f t="shared" si="6"/>
        <v/>
      </c>
      <c r="L47" s="73"/>
      <c r="M47" s="47" t="str">
        <f>IF(J47="","",(K47/J47)/LOOKUP(RIGHT($D$2,3),定数!$A$6:$A$13,定数!$B$6:$B$13))</f>
        <v/>
      </c>
      <c r="N47" s="23"/>
      <c r="O47" s="25"/>
      <c r="P47" s="23"/>
      <c r="Q47" s="23"/>
      <c r="R47" s="51" t="str">
        <f>IF(P47="","",T47*M47*LOOKUP(RIGHT($D$2,3),定数!$A$6:$A$13,定数!$B$6:$B$13))</f>
        <v/>
      </c>
      <c r="S47" s="51"/>
      <c r="T47" s="52" t="str">
        <f t="shared" si="7"/>
        <v/>
      </c>
      <c r="U47" s="52"/>
      <c r="V47" t="str">
        <f t="shared" si="10"/>
        <v/>
      </c>
      <c r="W47" t="str">
        <f t="shared" si="2"/>
        <v/>
      </c>
      <c r="X47" s="74" t="str">
        <f t="shared" si="8"/>
        <v/>
      </c>
      <c r="Y47" s="75" t="str">
        <f t="shared" si="9"/>
        <v/>
      </c>
      <c r="Z47" t="str">
        <f t="shared" si="3"/>
        <v/>
      </c>
      <c r="AA47" t="str">
        <f t="shared" si="4"/>
        <v/>
      </c>
    </row>
    <row r="48" spans="2:27">
      <c r="B48" s="23">
        <v>40</v>
      </c>
      <c r="C48" s="24" t="str">
        <f t="shared" si="0"/>
        <v/>
      </c>
      <c r="D48" s="24"/>
      <c r="E48" s="23"/>
      <c r="F48" s="25"/>
      <c r="G48" s="23"/>
      <c r="H48" s="23"/>
      <c r="I48" s="23"/>
      <c r="J48" s="23"/>
      <c r="K48" s="72" t="str">
        <f t="shared" si="6"/>
        <v/>
      </c>
      <c r="L48" s="73"/>
      <c r="M48" s="47" t="str">
        <f>IF(J48="","",(K48/J48)/LOOKUP(RIGHT($D$2,3),定数!$A$6:$A$13,定数!$B$6:$B$13))</f>
        <v/>
      </c>
      <c r="N48" s="23"/>
      <c r="O48" s="25"/>
      <c r="P48" s="23"/>
      <c r="Q48" s="23"/>
      <c r="R48" s="51" t="str">
        <f>IF(P48="","",T48*M48*LOOKUP(RIGHT($D$2,3),定数!$A$6:$A$13,定数!$B$6:$B$13))</f>
        <v/>
      </c>
      <c r="S48" s="51"/>
      <c r="T48" s="52" t="str">
        <f t="shared" si="7"/>
        <v/>
      </c>
      <c r="U48" s="52"/>
      <c r="V48" t="str">
        <f t="shared" si="10"/>
        <v/>
      </c>
      <c r="W48" t="str">
        <f t="shared" si="2"/>
        <v/>
      </c>
      <c r="X48" s="74" t="str">
        <f t="shared" si="8"/>
        <v/>
      </c>
      <c r="Y48" s="75" t="str">
        <f t="shared" si="9"/>
        <v/>
      </c>
      <c r="Z48" t="str">
        <f t="shared" si="3"/>
        <v/>
      </c>
      <c r="AA48" t="str">
        <f t="shared" si="4"/>
        <v/>
      </c>
    </row>
    <row r="49" spans="2:27">
      <c r="B49" s="23">
        <v>41</v>
      </c>
      <c r="C49" s="24" t="str">
        <f t="shared" si="0"/>
        <v/>
      </c>
      <c r="D49" s="24"/>
      <c r="E49" s="23"/>
      <c r="F49" s="25"/>
      <c r="G49" s="23"/>
      <c r="H49" s="23"/>
      <c r="I49" s="23"/>
      <c r="J49" s="23"/>
      <c r="K49" s="72" t="str">
        <f t="shared" si="6"/>
        <v/>
      </c>
      <c r="L49" s="73"/>
      <c r="M49" s="47" t="str">
        <f>IF(J49="","",(K49/J49)/LOOKUP(RIGHT($D$2,3),定数!$A$6:$A$13,定数!$B$6:$B$13))</f>
        <v/>
      </c>
      <c r="N49" s="23"/>
      <c r="O49" s="25"/>
      <c r="P49" s="23"/>
      <c r="Q49" s="23"/>
      <c r="R49" s="51" t="str">
        <f>IF(P49="","",T49*M49*LOOKUP(RIGHT($D$2,3),定数!$A$6:$A$13,定数!$B$6:$B$13))</f>
        <v/>
      </c>
      <c r="S49" s="51"/>
      <c r="T49" s="52" t="str">
        <f t="shared" si="7"/>
        <v/>
      </c>
      <c r="U49" s="52"/>
      <c r="V49" t="str">
        <f t="shared" si="10"/>
        <v/>
      </c>
      <c r="W49" t="str">
        <f t="shared" si="2"/>
        <v/>
      </c>
      <c r="X49" s="74" t="str">
        <f t="shared" si="8"/>
        <v/>
      </c>
      <c r="Y49" s="75" t="str">
        <f t="shared" si="9"/>
        <v/>
      </c>
      <c r="Z49" t="str">
        <f t="shared" si="3"/>
        <v/>
      </c>
      <c r="AA49" t="str">
        <f t="shared" si="4"/>
        <v/>
      </c>
    </row>
    <row r="50" spans="2:27">
      <c r="B50" s="23">
        <v>42</v>
      </c>
      <c r="C50" s="24" t="str">
        <f t="shared" si="0"/>
        <v/>
      </c>
      <c r="D50" s="24"/>
      <c r="E50" s="23"/>
      <c r="F50" s="25"/>
      <c r="G50" s="23"/>
      <c r="H50" s="23"/>
      <c r="I50" s="23"/>
      <c r="J50" s="23"/>
      <c r="K50" s="72" t="str">
        <f t="shared" si="6"/>
        <v/>
      </c>
      <c r="L50" s="73"/>
      <c r="M50" s="47" t="str">
        <f>IF(J50="","",(K50/J50)/LOOKUP(RIGHT($D$2,3),定数!$A$6:$A$13,定数!$B$6:$B$13))</f>
        <v/>
      </c>
      <c r="N50" s="23"/>
      <c r="O50" s="25"/>
      <c r="P50" s="23"/>
      <c r="Q50" s="23"/>
      <c r="R50" s="51" t="str">
        <f>IF(P50="","",T50*M50*LOOKUP(RIGHT($D$2,3),定数!$A$6:$A$13,定数!$B$6:$B$13))</f>
        <v/>
      </c>
      <c r="S50" s="51"/>
      <c r="T50" s="52" t="str">
        <f t="shared" si="7"/>
        <v/>
      </c>
      <c r="U50" s="52"/>
      <c r="V50" t="str">
        <f t="shared" si="10"/>
        <v/>
      </c>
      <c r="W50" t="str">
        <f t="shared" si="2"/>
        <v/>
      </c>
      <c r="X50" s="74" t="str">
        <f t="shared" si="8"/>
        <v/>
      </c>
      <c r="Y50" s="75" t="str">
        <f t="shared" si="9"/>
        <v/>
      </c>
      <c r="Z50" t="str">
        <f t="shared" si="3"/>
        <v/>
      </c>
      <c r="AA50" t="str">
        <f t="shared" si="4"/>
        <v/>
      </c>
    </row>
    <row r="51" spans="2:27">
      <c r="B51" s="23">
        <v>43</v>
      </c>
      <c r="C51" s="24" t="str">
        <f t="shared" si="0"/>
        <v/>
      </c>
      <c r="D51" s="24"/>
      <c r="E51" s="23"/>
      <c r="F51" s="25"/>
      <c r="G51" s="23"/>
      <c r="H51" s="23"/>
      <c r="I51" s="23"/>
      <c r="J51" s="23"/>
      <c r="K51" s="72" t="str">
        <f t="shared" si="6"/>
        <v/>
      </c>
      <c r="L51" s="73"/>
      <c r="M51" s="47" t="str">
        <f>IF(J51="","",(K51/J51)/LOOKUP(RIGHT($D$2,3),定数!$A$6:$A$13,定数!$B$6:$B$13))</f>
        <v/>
      </c>
      <c r="N51" s="23"/>
      <c r="O51" s="25"/>
      <c r="P51" s="23"/>
      <c r="Q51" s="23"/>
      <c r="R51" s="51" t="str">
        <f>IF(P51="","",T51*M51*LOOKUP(RIGHT($D$2,3),定数!$A$6:$A$13,定数!$B$6:$B$13))</f>
        <v/>
      </c>
      <c r="S51" s="51"/>
      <c r="T51" s="52" t="str">
        <f t="shared" si="7"/>
        <v/>
      </c>
      <c r="U51" s="52"/>
      <c r="V51" t="str">
        <f t="shared" si="10"/>
        <v/>
      </c>
      <c r="W51" t="str">
        <f t="shared" si="2"/>
        <v/>
      </c>
      <c r="X51" s="74" t="str">
        <f t="shared" si="8"/>
        <v/>
      </c>
      <c r="Y51" s="75" t="str">
        <f t="shared" si="9"/>
        <v/>
      </c>
      <c r="Z51" t="str">
        <f t="shared" si="3"/>
        <v/>
      </c>
      <c r="AA51" t="str">
        <f t="shared" si="4"/>
        <v/>
      </c>
    </row>
    <row r="52" spans="2:27">
      <c r="B52" s="23">
        <v>44</v>
      </c>
      <c r="C52" s="24" t="str">
        <f t="shared" si="0"/>
        <v/>
      </c>
      <c r="D52" s="24"/>
      <c r="E52" s="23"/>
      <c r="F52" s="25"/>
      <c r="G52" s="23"/>
      <c r="H52" s="23"/>
      <c r="I52" s="23"/>
      <c r="J52" s="23"/>
      <c r="K52" s="72" t="str">
        <f t="shared" si="6"/>
        <v/>
      </c>
      <c r="L52" s="73"/>
      <c r="M52" s="47" t="str">
        <f>IF(J52="","",(K52/J52)/LOOKUP(RIGHT($D$2,3),定数!$A$6:$A$13,定数!$B$6:$B$13))</f>
        <v/>
      </c>
      <c r="N52" s="23"/>
      <c r="O52" s="25"/>
      <c r="P52" s="23"/>
      <c r="Q52" s="23"/>
      <c r="R52" s="51" t="str">
        <f>IF(P52="","",T52*M52*LOOKUP(RIGHT($D$2,3),定数!$A$6:$A$13,定数!$B$6:$B$13))</f>
        <v/>
      </c>
      <c r="S52" s="51"/>
      <c r="T52" s="52" t="str">
        <f t="shared" si="7"/>
        <v/>
      </c>
      <c r="U52" s="52"/>
      <c r="V52" t="str">
        <f t="shared" si="10"/>
        <v/>
      </c>
      <c r="W52" t="str">
        <f t="shared" si="2"/>
        <v/>
      </c>
      <c r="X52" s="74" t="str">
        <f t="shared" si="8"/>
        <v/>
      </c>
      <c r="Y52" s="75" t="str">
        <f t="shared" si="9"/>
        <v/>
      </c>
      <c r="Z52" t="str">
        <f t="shared" si="3"/>
        <v/>
      </c>
      <c r="AA52" t="str">
        <f t="shared" si="4"/>
        <v/>
      </c>
    </row>
    <row r="53" spans="2:27">
      <c r="B53" s="23">
        <v>45</v>
      </c>
      <c r="C53" s="24" t="str">
        <f t="shared" si="0"/>
        <v/>
      </c>
      <c r="D53" s="24"/>
      <c r="E53" s="23"/>
      <c r="F53" s="25"/>
      <c r="G53" s="23"/>
      <c r="H53" s="23"/>
      <c r="I53" s="23"/>
      <c r="J53" s="23"/>
      <c r="K53" s="72" t="str">
        <f t="shared" si="6"/>
        <v/>
      </c>
      <c r="L53" s="73"/>
      <c r="M53" s="47" t="str">
        <f>IF(J53="","",(K53/J53)/LOOKUP(RIGHT($D$2,3),定数!$A$6:$A$13,定数!$B$6:$B$13))</f>
        <v/>
      </c>
      <c r="N53" s="23"/>
      <c r="O53" s="25"/>
      <c r="P53" s="23"/>
      <c r="Q53" s="23"/>
      <c r="R53" s="51" t="str">
        <f>IF(P53="","",T53*M53*LOOKUP(RIGHT($D$2,3),定数!$A$6:$A$13,定数!$B$6:$B$13))</f>
        <v/>
      </c>
      <c r="S53" s="51"/>
      <c r="T53" s="52" t="str">
        <f t="shared" si="7"/>
        <v/>
      </c>
      <c r="U53" s="52"/>
      <c r="V53" t="str">
        <f t="shared" si="10"/>
        <v/>
      </c>
      <c r="W53" t="str">
        <f t="shared" si="2"/>
        <v/>
      </c>
      <c r="X53" s="74" t="str">
        <f t="shared" si="8"/>
        <v/>
      </c>
      <c r="Y53" s="75" t="str">
        <f t="shared" si="9"/>
        <v/>
      </c>
      <c r="Z53" t="str">
        <f t="shared" si="3"/>
        <v/>
      </c>
      <c r="AA53" t="str">
        <f t="shared" si="4"/>
        <v/>
      </c>
    </row>
    <row r="54" spans="2:27">
      <c r="B54" s="23">
        <v>46</v>
      </c>
      <c r="C54" s="24" t="str">
        <f t="shared" si="0"/>
        <v/>
      </c>
      <c r="D54" s="24"/>
      <c r="E54" s="23"/>
      <c r="F54" s="25"/>
      <c r="G54" s="23"/>
      <c r="H54" s="23"/>
      <c r="I54" s="23"/>
      <c r="J54" s="23"/>
      <c r="K54" s="72" t="str">
        <f t="shared" si="6"/>
        <v/>
      </c>
      <c r="L54" s="73"/>
      <c r="M54" s="47" t="str">
        <f>IF(J54="","",(K54/J54)/LOOKUP(RIGHT($D$2,3),定数!$A$6:$A$13,定数!$B$6:$B$13))</f>
        <v/>
      </c>
      <c r="N54" s="23"/>
      <c r="O54" s="25"/>
      <c r="P54" s="23"/>
      <c r="Q54" s="23"/>
      <c r="R54" s="51" t="str">
        <f>IF(P54="","",T54*M54*LOOKUP(RIGHT($D$2,3),定数!$A$6:$A$13,定数!$B$6:$B$13))</f>
        <v/>
      </c>
      <c r="S54" s="51"/>
      <c r="T54" s="52" t="str">
        <f t="shared" si="7"/>
        <v/>
      </c>
      <c r="U54" s="52"/>
      <c r="V54" t="str">
        <f t="shared" si="10"/>
        <v/>
      </c>
      <c r="W54" t="str">
        <f t="shared" si="2"/>
        <v/>
      </c>
      <c r="X54" s="74" t="str">
        <f t="shared" si="8"/>
        <v/>
      </c>
      <c r="Y54" s="75" t="str">
        <f t="shared" si="9"/>
        <v/>
      </c>
      <c r="Z54" t="str">
        <f t="shared" si="3"/>
        <v/>
      </c>
      <c r="AA54" t="str">
        <f t="shared" si="4"/>
        <v/>
      </c>
    </row>
    <row r="55" spans="2:27">
      <c r="B55" s="23">
        <v>47</v>
      </c>
      <c r="C55" s="24" t="str">
        <f t="shared" si="0"/>
        <v/>
      </c>
      <c r="D55" s="24"/>
      <c r="E55" s="23"/>
      <c r="F55" s="25"/>
      <c r="G55" s="23"/>
      <c r="H55" s="23"/>
      <c r="I55" s="23"/>
      <c r="J55" s="23"/>
      <c r="K55" s="72" t="str">
        <f t="shared" si="6"/>
        <v/>
      </c>
      <c r="L55" s="73"/>
      <c r="M55" s="47" t="str">
        <f>IF(J55="","",(K55/J55)/LOOKUP(RIGHT($D$2,3),定数!$A$6:$A$13,定数!$B$6:$B$13))</f>
        <v/>
      </c>
      <c r="N55" s="23"/>
      <c r="O55" s="25"/>
      <c r="P55" s="23"/>
      <c r="Q55" s="23"/>
      <c r="R55" s="51" t="str">
        <f>IF(P55="","",T55*M55*LOOKUP(RIGHT($D$2,3),定数!$A$6:$A$13,定数!$B$6:$B$13))</f>
        <v/>
      </c>
      <c r="S55" s="51"/>
      <c r="T55" s="52" t="str">
        <f t="shared" si="7"/>
        <v/>
      </c>
      <c r="U55" s="52"/>
      <c r="V55" t="str">
        <f t="shared" si="10"/>
        <v/>
      </c>
      <c r="W55" t="str">
        <f t="shared" si="2"/>
        <v/>
      </c>
      <c r="X55" s="74" t="str">
        <f t="shared" si="8"/>
        <v/>
      </c>
      <c r="Y55" s="75" t="str">
        <f t="shared" si="9"/>
        <v/>
      </c>
      <c r="Z55" t="str">
        <f t="shared" si="3"/>
        <v/>
      </c>
      <c r="AA55" t="str">
        <f t="shared" si="4"/>
        <v/>
      </c>
    </row>
    <row r="56" spans="2:27">
      <c r="B56" s="23">
        <v>48</v>
      </c>
      <c r="C56" s="24" t="str">
        <f t="shared" si="0"/>
        <v/>
      </c>
      <c r="D56" s="24"/>
      <c r="E56" s="23"/>
      <c r="F56" s="25"/>
      <c r="G56" s="23"/>
      <c r="H56" s="23"/>
      <c r="I56" s="23"/>
      <c r="J56" s="23"/>
      <c r="K56" s="72" t="str">
        <f t="shared" si="6"/>
        <v/>
      </c>
      <c r="L56" s="73"/>
      <c r="M56" s="47" t="str">
        <f>IF(J56="","",(K56/J56)/LOOKUP(RIGHT($D$2,3),定数!$A$6:$A$13,定数!$B$6:$B$13))</f>
        <v/>
      </c>
      <c r="N56" s="23"/>
      <c r="O56" s="25"/>
      <c r="P56" s="23"/>
      <c r="Q56" s="23"/>
      <c r="R56" s="51" t="str">
        <f>IF(P56="","",T56*M56*LOOKUP(RIGHT($D$2,3),定数!$A$6:$A$13,定数!$B$6:$B$13))</f>
        <v/>
      </c>
      <c r="S56" s="51"/>
      <c r="T56" s="52" t="str">
        <f t="shared" si="7"/>
        <v/>
      </c>
      <c r="U56" s="52"/>
      <c r="V56" t="str">
        <f t="shared" si="10"/>
        <v/>
      </c>
      <c r="W56" t="str">
        <f t="shared" si="2"/>
        <v/>
      </c>
      <c r="X56" s="74" t="str">
        <f t="shared" si="8"/>
        <v/>
      </c>
      <c r="Y56" s="75" t="str">
        <f t="shared" si="9"/>
        <v/>
      </c>
      <c r="Z56" t="str">
        <f t="shared" si="3"/>
        <v/>
      </c>
      <c r="AA56" t="str">
        <f t="shared" si="4"/>
        <v/>
      </c>
    </row>
    <row r="57" spans="2:27">
      <c r="B57" s="23">
        <v>49</v>
      </c>
      <c r="C57" s="24" t="str">
        <f t="shared" si="0"/>
        <v/>
      </c>
      <c r="D57" s="24"/>
      <c r="E57" s="23"/>
      <c r="F57" s="25"/>
      <c r="G57" s="23"/>
      <c r="H57" s="23"/>
      <c r="I57" s="23"/>
      <c r="J57" s="23"/>
      <c r="K57" s="72" t="str">
        <f t="shared" si="6"/>
        <v/>
      </c>
      <c r="L57" s="73"/>
      <c r="M57" s="47" t="str">
        <f>IF(J57="","",(K57/J57)/LOOKUP(RIGHT($D$2,3),定数!$A$6:$A$13,定数!$B$6:$B$13))</f>
        <v/>
      </c>
      <c r="N57" s="23"/>
      <c r="O57" s="25"/>
      <c r="P57" s="23"/>
      <c r="Q57" s="23"/>
      <c r="R57" s="51" t="str">
        <f>IF(P57="","",T57*M57*LOOKUP(RIGHT($D$2,3),定数!$A$6:$A$13,定数!$B$6:$B$13))</f>
        <v/>
      </c>
      <c r="S57" s="51"/>
      <c r="T57" s="52" t="str">
        <f t="shared" si="7"/>
        <v/>
      </c>
      <c r="U57" s="52"/>
      <c r="V57" t="str">
        <f t="shared" si="10"/>
        <v/>
      </c>
      <c r="W57" t="str">
        <f t="shared" si="2"/>
        <v/>
      </c>
      <c r="X57" s="74" t="str">
        <f t="shared" si="8"/>
        <v/>
      </c>
      <c r="Y57" s="75" t="str">
        <f t="shared" si="9"/>
        <v/>
      </c>
      <c r="Z57" t="str">
        <f t="shared" si="3"/>
        <v/>
      </c>
      <c r="AA57" t="str">
        <f t="shared" si="4"/>
        <v/>
      </c>
    </row>
    <row r="58" spans="2:27">
      <c r="B58" s="23">
        <v>50</v>
      </c>
      <c r="C58" s="24" t="str">
        <f t="shared" si="0"/>
        <v/>
      </c>
      <c r="D58" s="24"/>
      <c r="E58" s="23"/>
      <c r="F58" s="25"/>
      <c r="G58" s="23"/>
      <c r="H58" s="23"/>
      <c r="I58" s="23"/>
      <c r="J58" s="23"/>
      <c r="K58" s="72" t="str">
        <f t="shared" si="6"/>
        <v/>
      </c>
      <c r="L58" s="73"/>
      <c r="M58" s="47" t="str">
        <f>IF(J58="","",(K58/J58)/LOOKUP(RIGHT($D$2,3),定数!$A$6:$A$13,定数!$B$6:$B$13))</f>
        <v/>
      </c>
      <c r="N58" s="23"/>
      <c r="O58" s="25"/>
      <c r="P58" s="23"/>
      <c r="Q58" s="23"/>
      <c r="R58" s="51" t="str">
        <f>IF(P58="","",T58*M58*LOOKUP(RIGHT($D$2,3),定数!$A$6:$A$13,定数!$B$6:$B$13))</f>
        <v/>
      </c>
      <c r="S58" s="51"/>
      <c r="T58" s="52" t="str">
        <f t="shared" si="7"/>
        <v/>
      </c>
      <c r="U58" s="52"/>
      <c r="V58" t="str">
        <f t="shared" si="10"/>
        <v/>
      </c>
      <c r="W58" t="str">
        <f t="shared" si="2"/>
        <v/>
      </c>
      <c r="X58" s="74" t="str">
        <f t="shared" si="8"/>
        <v/>
      </c>
      <c r="Y58" s="75" t="str">
        <f t="shared" si="9"/>
        <v/>
      </c>
      <c r="Z58" t="str">
        <f t="shared" si="3"/>
        <v/>
      </c>
      <c r="AA58" t="str">
        <f t="shared" si="4"/>
        <v/>
      </c>
    </row>
    <row r="59" spans="2:27">
      <c r="B59" s="23">
        <v>51</v>
      </c>
      <c r="C59" s="24" t="str">
        <f t="shared" si="0"/>
        <v/>
      </c>
      <c r="D59" s="24"/>
      <c r="E59" s="23"/>
      <c r="F59" s="25"/>
      <c r="G59" s="23"/>
      <c r="H59" s="23"/>
      <c r="I59" s="23"/>
      <c r="J59" s="23"/>
      <c r="K59" s="72" t="str">
        <f t="shared" si="6"/>
        <v/>
      </c>
      <c r="L59" s="73"/>
      <c r="M59" s="47" t="str">
        <f>IF(J59="","",(K59/J59)/LOOKUP(RIGHT($D$2,3),定数!$A$6:$A$13,定数!$B$6:$B$13))</f>
        <v/>
      </c>
      <c r="N59" s="23"/>
      <c r="O59" s="25"/>
      <c r="P59" s="23"/>
      <c r="Q59" s="23"/>
      <c r="R59" s="51" t="str">
        <f>IF(P59="","",T59*M59*LOOKUP(RIGHT($D$2,3),定数!$A$6:$A$13,定数!$B$6:$B$13))</f>
        <v/>
      </c>
      <c r="S59" s="51"/>
      <c r="T59" s="52" t="str">
        <f t="shared" si="7"/>
        <v/>
      </c>
      <c r="U59" s="52"/>
      <c r="V59" t="str">
        <f t="shared" si="10"/>
        <v/>
      </c>
      <c r="W59" t="str">
        <f t="shared" si="2"/>
        <v/>
      </c>
      <c r="X59" s="74" t="str">
        <f t="shared" si="8"/>
        <v/>
      </c>
      <c r="Y59" s="75" t="str">
        <f t="shared" si="9"/>
        <v/>
      </c>
      <c r="Z59" t="str">
        <f t="shared" si="3"/>
        <v/>
      </c>
      <c r="AA59" t="str">
        <f t="shared" si="4"/>
        <v/>
      </c>
    </row>
    <row r="60" spans="2:27">
      <c r="B60" s="23">
        <v>52</v>
      </c>
      <c r="C60" s="24" t="str">
        <f t="shared" si="0"/>
        <v/>
      </c>
      <c r="D60" s="24"/>
      <c r="E60" s="23"/>
      <c r="F60" s="25"/>
      <c r="G60" s="23"/>
      <c r="H60" s="23"/>
      <c r="I60" s="23"/>
      <c r="J60" s="23"/>
      <c r="K60" s="72" t="str">
        <f t="shared" si="6"/>
        <v/>
      </c>
      <c r="L60" s="73"/>
      <c r="M60" s="47" t="str">
        <f>IF(J60="","",(K60/J60)/LOOKUP(RIGHT($D$2,3),定数!$A$6:$A$13,定数!$B$6:$B$13))</f>
        <v/>
      </c>
      <c r="N60" s="23"/>
      <c r="O60" s="25"/>
      <c r="P60" s="23"/>
      <c r="Q60" s="23"/>
      <c r="R60" s="51" t="str">
        <f>IF(P60="","",T60*M60*LOOKUP(RIGHT($D$2,3),定数!$A$6:$A$13,定数!$B$6:$B$13))</f>
        <v/>
      </c>
      <c r="S60" s="51"/>
      <c r="T60" s="52" t="str">
        <f t="shared" si="7"/>
        <v/>
      </c>
      <c r="U60" s="52"/>
      <c r="V60" t="str">
        <f t="shared" si="10"/>
        <v/>
      </c>
      <c r="W60" t="str">
        <f t="shared" si="2"/>
        <v/>
      </c>
      <c r="X60" s="74" t="str">
        <f t="shared" si="8"/>
        <v/>
      </c>
      <c r="Y60" s="75" t="str">
        <f t="shared" si="9"/>
        <v/>
      </c>
      <c r="Z60" t="str">
        <f t="shared" si="3"/>
        <v/>
      </c>
      <c r="AA60" t="str">
        <f t="shared" si="4"/>
        <v/>
      </c>
    </row>
    <row r="61" spans="2:27">
      <c r="B61" s="23">
        <v>53</v>
      </c>
      <c r="C61" s="24" t="str">
        <f t="shared" si="0"/>
        <v/>
      </c>
      <c r="D61" s="24"/>
      <c r="E61" s="23"/>
      <c r="F61" s="25"/>
      <c r="G61" s="23"/>
      <c r="H61" s="23"/>
      <c r="I61" s="23"/>
      <c r="J61" s="23"/>
      <c r="K61" s="72" t="str">
        <f t="shared" si="6"/>
        <v/>
      </c>
      <c r="L61" s="73"/>
      <c r="M61" s="47" t="str">
        <f>IF(J61="","",(K61/J61)/LOOKUP(RIGHT($D$2,3),定数!$A$6:$A$13,定数!$B$6:$B$13))</f>
        <v/>
      </c>
      <c r="N61" s="23"/>
      <c r="O61" s="25"/>
      <c r="P61" s="23"/>
      <c r="Q61" s="23"/>
      <c r="R61" s="51" t="str">
        <f>IF(P61="","",T61*M61*LOOKUP(RIGHT($D$2,3),定数!$A$6:$A$13,定数!$B$6:$B$13))</f>
        <v/>
      </c>
      <c r="S61" s="51"/>
      <c r="T61" s="52" t="str">
        <f t="shared" si="7"/>
        <v/>
      </c>
      <c r="U61" s="52"/>
      <c r="V61" t="str">
        <f t="shared" si="10"/>
        <v/>
      </c>
      <c r="W61" t="str">
        <f t="shared" si="2"/>
        <v/>
      </c>
      <c r="X61" s="74" t="str">
        <f t="shared" si="8"/>
        <v/>
      </c>
      <c r="Y61" s="75" t="str">
        <f t="shared" si="9"/>
        <v/>
      </c>
      <c r="Z61" t="str">
        <f t="shared" si="3"/>
        <v/>
      </c>
      <c r="AA61" t="str">
        <f t="shared" si="4"/>
        <v/>
      </c>
    </row>
    <row r="62" spans="2:27">
      <c r="B62" s="23">
        <v>54</v>
      </c>
      <c r="C62" s="24" t="str">
        <f t="shared" si="0"/>
        <v/>
      </c>
      <c r="D62" s="24"/>
      <c r="E62" s="23"/>
      <c r="F62" s="25"/>
      <c r="G62" s="23"/>
      <c r="H62" s="23"/>
      <c r="I62" s="23"/>
      <c r="J62" s="23"/>
      <c r="K62" s="72" t="str">
        <f t="shared" si="6"/>
        <v/>
      </c>
      <c r="L62" s="73"/>
      <c r="M62" s="47" t="str">
        <f>IF(J62="","",(K62/J62)/LOOKUP(RIGHT($D$2,3),定数!$A$6:$A$13,定数!$B$6:$B$13))</f>
        <v/>
      </c>
      <c r="N62" s="23"/>
      <c r="O62" s="25"/>
      <c r="P62" s="23"/>
      <c r="Q62" s="23"/>
      <c r="R62" s="51" t="str">
        <f>IF(P62="","",T62*M62*LOOKUP(RIGHT($D$2,3),定数!$A$6:$A$13,定数!$B$6:$B$13))</f>
        <v/>
      </c>
      <c r="S62" s="51"/>
      <c r="T62" s="52" t="str">
        <f t="shared" si="7"/>
        <v/>
      </c>
      <c r="U62" s="52"/>
      <c r="V62" t="str">
        <f t="shared" si="10"/>
        <v/>
      </c>
      <c r="W62" t="str">
        <f t="shared" si="2"/>
        <v/>
      </c>
      <c r="X62" s="74" t="str">
        <f t="shared" si="8"/>
        <v/>
      </c>
      <c r="Y62" s="75" t="str">
        <f t="shared" si="9"/>
        <v/>
      </c>
      <c r="Z62" t="str">
        <f t="shared" si="3"/>
        <v/>
      </c>
      <c r="AA62" t="str">
        <f t="shared" si="4"/>
        <v/>
      </c>
    </row>
    <row r="63" spans="2:27">
      <c r="B63" s="23">
        <v>55</v>
      </c>
      <c r="C63" s="24" t="str">
        <f t="shared" si="0"/>
        <v/>
      </c>
      <c r="D63" s="24"/>
      <c r="E63" s="23"/>
      <c r="F63" s="25"/>
      <c r="G63" s="23"/>
      <c r="H63" s="23"/>
      <c r="I63" s="23"/>
      <c r="J63" s="23"/>
      <c r="K63" s="72" t="str">
        <f t="shared" si="6"/>
        <v/>
      </c>
      <c r="L63" s="73"/>
      <c r="M63" s="47" t="str">
        <f>IF(J63="","",(K63/J63)/LOOKUP(RIGHT($D$2,3),定数!$A$6:$A$13,定数!$B$6:$B$13))</f>
        <v/>
      </c>
      <c r="N63" s="23"/>
      <c r="O63" s="25"/>
      <c r="P63" s="23"/>
      <c r="Q63" s="23"/>
      <c r="R63" s="51" t="str">
        <f>IF(P63="","",T63*M63*LOOKUP(RIGHT($D$2,3),定数!$A$6:$A$13,定数!$B$6:$B$13))</f>
        <v/>
      </c>
      <c r="S63" s="51"/>
      <c r="T63" s="52" t="str">
        <f t="shared" si="7"/>
        <v/>
      </c>
      <c r="U63" s="52"/>
      <c r="V63" t="str">
        <f t="shared" si="10"/>
        <v/>
      </c>
      <c r="W63" t="str">
        <f t="shared" si="2"/>
        <v/>
      </c>
      <c r="X63" s="74" t="str">
        <f t="shared" si="8"/>
        <v/>
      </c>
      <c r="Y63" s="75" t="str">
        <f t="shared" si="9"/>
        <v/>
      </c>
      <c r="Z63" t="str">
        <f t="shared" si="3"/>
        <v/>
      </c>
      <c r="AA63" t="str">
        <f t="shared" si="4"/>
        <v/>
      </c>
    </row>
    <row r="64" spans="2:27">
      <c r="B64" s="23">
        <v>56</v>
      </c>
      <c r="C64" s="24" t="str">
        <f t="shared" si="0"/>
        <v/>
      </c>
      <c r="D64" s="24"/>
      <c r="E64" s="23"/>
      <c r="F64" s="25"/>
      <c r="G64" s="23"/>
      <c r="H64" s="23"/>
      <c r="I64" s="23"/>
      <c r="J64" s="23"/>
      <c r="K64" s="72" t="str">
        <f t="shared" si="6"/>
        <v/>
      </c>
      <c r="L64" s="73"/>
      <c r="M64" s="47" t="str">
        <f>IF(J64="","",(K64/J64)/LOOKUP(RIGHT($D$2,3),定数!$A$6:$A$13,定数!$B$6:$B$13))</f>
        <v/>
      </c>
      <c r="N64" s="23"/>
      <c r="O64" s="25"/>
      <c r="P64" s="23"/>
      <c r="Q64" s="23"/>
      <c r="R64" s="51" t="str">
        <f>IF(P64="","",T64*M64*LOOKUP(RIGHT($D$2,3),定数!$A$6:$A$13,定数!$B$6:$B$13))</f>
        <v/>
      </c>
      <c r="S64" s="51"/>
      <c r="T64" s="52" t="str">
        <f t="shared" si="7"/>
        <v/>
      </c>
      <c r="U64" s="52"/>
      <c r="V64" t="str">
        <f t="shared" si="10"/>
        <v/>
      </c>
      <c r="W64" t="str">
        <f t="shared" si="2"/>
        <v/>
      </c>
      <c r="X64" s="74" t="str">
        <f t="shared" si="8"/>
        <v/>
      </c>
      <c r="Y64" s="75" t="str">
        <f t="shared" si="9"/>
        <v/>
      </c>
      <c r="Z64" t="str">
        <f t="shared" si="3"/>
        <v/>
      </c>
      <c r="AA64" t="str">
        <f t="shared" si="4"/>
        <v/>
      </c>
    </row>
    <row r="65" spans="2:27">
      <c r="B65" s="23">
        <v>57</v>
      </c>
      <c r="C65" s="24" t="str">
        <f t="shared" si="0"/>
        <v/>
      </c>
      <c r="D65" s="24"/>
      <c r="E65" s="23"/>
      <c r="F65" s="25"/>
      <c r="G65" s="23"/>
      <c r="H65" s="23"/>
      <c r="I65" s="23"/>
      <c r="J65" s="23"/>
      <c r="K65" s="72" t="str">
        <f t="shared" si="6"/>
        <v/>
      </c>
      <c r="L65" s="73"/>
      <c r="M65" s="47" t="str">
        <f>IF(J65="","",(K65/J65)/LOOKUP(RIGHT($D$2,3),定数!$A$6:$A$13,定数!$B$6:$B$13))</f>
        <v/>
      </c>
      <c r="N65" s="23"/>
      <c r="O65" s="25"/>
      <c r="P65" s="23"/>
      <c r="Q65" s="23"/>
      <c r="R65" s="51" t="str">
        <f>IF(P65="","",T65*M65*LOOKUP(RIGHT($D$2,3),定数!$A$6:$A$13,定数!$B$6:$B$13))</f>
        <v/>
      </c>
      <c r="S65" s="51"/>
      <c r="T65" s="52" t="str">
        <f t="shared" si="7"/>
        <v/>
      </c>
      <c r="U65" s="52"/>
      <c r="V65" t="str">
        <f t="shared" si="10"/>
        <v/>
      </c>
      <c r="W65" t="str">
        <f t="shared" si="2"/>
        <v/>
      </c>
      <c r="X65" s="74" t="str">
        <f t="shared" si="8"/>
        <v/>
      </c>
      <c r="Y65" s="75" t="str">
        <f t="shared" si="9"/>
        <v/>
      </c>
      <c r="Z65" t="str">
        <f t="shared" si="3"/>
        <v/>
      </c>
      <c r="AA65" t="str">
        <f t="shared" si="4"/>
        <v/>
      </c>
    </row>
    <row r="66" spans="2:27">
      <c r="B66" s="23">
        <v>58</v>
      </c>
      <c r="C66" s="24" t="str">
        <f t="shared" si="0"/>
        <v/>
      </c>
      <c r="D66" s="24"/>
      <c r="E66" s="23"/>
      <c r="F66" s="25"/>
      <c r="G66" s="23"/>
      <c r="H66" s="23"/>
      <c r="I66" s="23"/>
      <c r="J66" s="23"/>
      <c r="K66" s="72" t="str">
        <f t="shared" si="6"/>
        <v/>
      </c>
      <c r="L66" s="73"/>
      <c r="M66" s="47" t="str">
        <f>IF(J66="","",(K66/J66)/LOOKUP(RIGHT($D$2,3),定数!$A$6:$A$13,定数!$B$6:$B$13))</f>
        <v/>
      </c>
      <c r="N66" s="23"/>
      <c r="O66" s="25"/>
      <c r="P66" s="23"/>
      <c r="Q66" s="23"/>
      <c r="R66" s="51" t="str">
        <f>IF(P66="","",T66*M66*LOOKUP(RIGHT($D$2,3),定数!$A$6:$A$13,定数!$B$6:$B$13))</f>
        <v/>
      </c>
      <c r="S66" s="51"/>
      <c r="T66" s="52" t="str">
        <f t="shared" si="7"/>
        <v/>
      </c>
      <c r="U66" s="52"/>
      <c r="V66" t="str">
        <f t="shared" si="10"/>
        <v/>
      </c>
      <c r="W66" t="str">
        <f t="shared" si="2"/>
        <v/>
      </c>
      <c r="X66" s="74" t="str">
        <f t="shared" si="8"/>
        <v/>
      </c>
      <c r="Y66" s="75" t="str">
        <f t="shared" si="9"/>
        <v/>
      </c>
      <c r="Z66" t="str">
        <f t="shared" si="3"/>
        <v/>
      </c>
      <c r="AA66" t="str">
        <f t="shared" si="4"/>
        <v/>
      </c>
    </row>
    <row r="67" spans="2:27">
      <c r="B67" s="23">
        <v>59</v>
      </c>
      <c r="C67" s="24" t="str">
        <f t="shared" si="0"/>
        <v/>
      </c>
      <c r="D67" s="24"/>
      <c r="E67" s="23"/>
      <c r="F67" s="25"/>
      <c r="G67" s="23"/>
      <c r="H67" s="23"/>
      <c r="I67" s="23"/>
      <c r="J67" s="23"/>
      <c r="K67" s="72" t="str">
        <f t="shared" si="6"/>
        <v/>
      </c>
      <c r="L67" s="73"/>
      <c r="M67" s="47" t="str">
        <f>IF(J67="","",(K67/J67)/LOOKUP(RIGHT($D$2,3),定数!$A$6:$A$13,定数!$B$6:$B$13))</f>
        <v/>
      </c>
      <c r="N67" s="23"/>
      <c r="O67" s="25"/>
      <c r="P67" s="23"/>
      <c r="Q67" s="23"/>
      <c r="R67" s="51" t="str">
        <f>IF(P67="","",T67*M67*LOOKUP(RIGHT($D$2,3),定数!$A$6:$A$13,定数!$B$6:$B$13))</f>
        <v/>
      </c>
      <c r="S67" s="51"/>
      <c r="T67" s="52" t="str">
        <f t="shared" si="7"/>
        <v/>
      </c>
      <c r="U67" s="52"/>
      <c r="V67" t="str">
        <f t="shared" si="10"/>
        <v/>
      </c>
      <c r="W67" t="str">
        <f t="shared" si="2"/>
        <v/>
      </c>
      <c r="X67" s="74" t="str">
        <f t="shared" si="8"/>
        <v/>
      </c>
      <c r="Y67" s="75" t="str">
        <f t="shared" si="9"/>
        <v/>
      </c>
      <c r="Z67" t="str">
        <f t="shared" si="3"/>
        <v/>
      </c>
      <c r="AA67" t="str">
        <f t="shared" si="4"/>
        <v/>
      </c>
    </row>
    <row r="68" spans="2:27">
      <c r="B68" s="23">
        <v>60</v>
      </c>
      <c r="C68" s="24" t="str">
        <f t="shared" si="0"/>
        <v/>
      </c>
      <c r="D68" s="24"/>
      <c r="E68" s="23"/>
      <c r="F68" s="25"/>
      <c r="G68" s="23"/>
      <c r="H68" s="23"/>
      <c r="I68" s="23"/>
      <c r="J68" s="23"/>
      <c r="K68" s="72" t="str">
        <f t="shared" si="6"/>
        <v/>
      </c>
      <c r="L68" s="73"/>
      <c r="M68" s="47" t="str">
        <f>IF(J68="","",(K68/J68)/LOOKUP(RIGHT($D$2,3),定数!$A$6:$A$13,定数!$B$6:$B$13))</f>
        <v/>
      </c>
      <c r="N68" s="23"/>
      <c r="O68" s="25"/>
      <c r="P68" s="23"/>
      <c r="Q68" s="23"/>
      <c r="R68" s="51" t="str">
        <f>IF(P68="","",T68*M68*LOOKUP(RIGHT($D$2,3),定数!$A$6:$A$13,定数!$B$6:$B$13))</f>
        <v/>
      </c>
      <c r="S68" s="51"/>
      <c r="T68" s="52" t="str">
        <f t="shared" si="7"/>
        <v/>
      </c>
      <c r="U68" s="52"/>
      <c r="V68" t="str">
        <f t="shared" si="10"/>
        <v/>
      </c>
      <c r="W68" t="str">
        <f t="shared" si="2"/>
        <v/>
      </c>
      <c r="X68" s="74" t="str">
        <f t="shared" si="8"/>
        <v/>
      </c>
      <c r="Y68" s="75" t="str">
        <f t="shared" si="9"/>
        <v/>
      </c>
      <c r="Z68" t="str">
        <f t="shared" si="3"/>
        <v/>
      </c>
      <c r="AA68" t="str">
        <f t="shared" si="4"/>
        <v/>
      </c>
    </row>
    <row r="69" spans="2:27">
      <c r="B69" s="23">
        <v>61</v>
      </c>
      <c r="C69" s="24" t="str">
        <f t="shared" si="0"/>
        <v/>
      </c>
      <c r="D69" s="24"/>
      <c r="E69" s="23"/>
      <c r="F69" s="25"/>
      <c r="G69" s="23"/>
      <c r="H69" s="23"/>
      <c r="I69" s="23"/>
      <c r="J69" s="23"/>
      <c r="K69" s="72" t="str">
        <f t="shared" si="6"/>
        <v/>
      </c>
      <c r="L69" s="73"/>
      <c r="M69" s="47" t="str">
        <f>IF(J69="","",(K69/J69)/LOOKUP(RIGHT($D$2,3),定数!$A$6:$A$13,定数!$B$6:$B$13))</f>
        <v/>
      </c>
      <c r="N69" s="23"/>
      <c r="O69" s="25"/>
      <c r="P69" s="23"/>
      <c r="Q69" s="23"/>
      <c r="R69" s="51" t="str">
        <f>IF(P69="","",T69*M69*LOOKUP(RIGHT($D$2,3),定数!$A$6:$A$13,定数!$B$6:$B$13))</f>
        <v/>
      </c>
      <c r="S69" s="51"/>
      <c r="T69" s="52" t="str">
        <f t="shared" si="7"/>
        <v/>
      </c>
      <c r="U69" s="52"/>
      <c r="V69" t="str">
        <f t="shared" si="10"/>
        <v/>
      </c>
      <c r="W69" t="str">
        <f t="shared" si="2"/>
        <v/>
      </c>
      <c r="X69" s="74" t="str">
        <f t="shared" si="8"/>
        <v/>
      </c>
      <c r="Y69" s="75" t="str">
        <f t="shared" si="9"/>
        <v/>
      </c>
      <c r="Z69" t="str">
        <f t="shared" si="3"/>
        <v/>
      </c>
      <c r="AA69" t="str">
        <f t="shared" si="4"/>
        <v/>
      </c>
    </row>
    <row r="70" spans="2:27">
      <c r="B70" s="23">
        <v>62</v>
      </c>
      <c r="C70" s="24" t="str">
        <f t="shared" si="0"/>
        <v/>
      </c>
      <c r="D70" s="24"/>
      <c r="E70" s="23"/>
      <c r="F70" s="25"/>
      <c r="G70" s="23"/>
      <c r="H70" s="23"/>
      <c r="I70" s="23"/>
      <c r="J70" s="23"/>
      <c r="K70" s="72" t="str">
        <f t="shared" si="6"/>
        <v/>
      </c>
      <c r="L70" s="73"/>
      <c r="M70" s="47" t="str">
        <f>IF(J70="","",(K70/J70)/LOOKUP(RIGHT($D$2,3),定数!$A$6:$A$13,定数!$B$6:$B$13))</f>
        <v/>
      </c>
      <c r="N70" s="23"/>
      <c r="O70" s="25"/>
      <c r="P70" s="23"/>
      <c r="Q70" s="23"/>
      <c r="R70" s="51" t="str">
        <f>IF(P70="","",T70*M70*LOOKUP(RIGHT($D$2,3),定数!$A$6:$A$13,定数!$B$6:$B$13))</f>
        <v/>
      </c>
      <c r="S70" s="51"/>
      <c r="T70" s="52" t="str">
        <f t="shared" si="7"/>
        <v/>
      </c>
      <c r="U70" s="52"/>
      <c r="V70" t="str">
        <f t="shared" si="10"/>
        <v/>
      </c>
      <c r="W70" t="str">
        <f t="shared" si="2"/>
        <v/>
      </c>
      <c r="X70" s="74" t="str">
        <f t="shared" si="8"/>
        <v/>
      </c>
      <c r="Y70" s="75" t="str">
        <f t="shared" si="9"/>
        <v/>
      </c>
      <c r="Z70" t="str">
        <f t="shared" si="3"/>
        <v/>
      </c>
      <c r="AA70" t="str">
        <f t="shared" si="4"/>
        <v/>
      </c>
    </row>
    <row r="71" spans="2:27">
      <c r="B71" s="23">
        <v>63</v>
      </c>
      <c r="C71" s="24" t="str">
        <f t="shared" si="0"/>
        <v/>
      </c>
      <c r="D71" s="24"/>
      <c r="E71" s="23"/>
      <c r="F71" s="25"/>
      <c r="G71" s="23"/>
      <c r="H71" s="23"/>
      <c r="I71" s="23"/>
      <c r="J71" s="23"/>
      <c r="K71" s="72" t="str">
        <f t="shared" si="6"/>
        <v/>
      </c>
      <c r="L71" s="73"/>
      <c r="M71" s="47" t="str">
        <f>IF(J71="","",(K71/J71)/LOOKUP(RIGHT($D$2,3),定数!$A$6:$A$13,定数!$B$6:$B$13))</f>
        <v/>
      </c>
      <c r="N71" s="23"/>
      <c r="O71" s="25"/>
      <c r="P71" s="23"/>
      <c r="Q71" s="23"/>
      <c r="R71" s="51" t="str">
        <f>IF(P71="","",T71*M71*LOOKUP(RIGHT($D$2,3),定数!$A$6:$A$13,定数!$B$6:$B$13))</f>
        <v/>
      </c>
      <c r="S71" s="51"/>
      <c r="T71" s="52" t="str">
        <f t="shared" si="7"/>
        <v/>
      </c>
      <c r="U71" s="52"/>
      <c r="V71" t="str">
        <f t="shared" si="10"/>
        <v/>
      </c>
      <c r="W71" t="str">
        <f t="shared" si="2"/>
        <v/>
      </c>
      <c r="X71" s="74" t="str">
        <f t="shared" si="8"/>
        <v/>
      </c>
      <c r="Y71" s="75" t="str">
        <f t="shared" si="9"/>
        <v/>
      </c>
      <c r="Z71" t="str">
        <f t="shared" si="3"/>
        <v/>
      </c>
      <c r="AA71" t="str">
        <f t="shared" si="4"/>
        <v/>
      </c>
    </row>
    <row r="72" spans="2:27">
      <c r="B72" s="23">
        <v>64</v>
      </c>
      <c r="C72" s="24" t="str">
        <f t="shared" si="0"/>
        <v/>
      </c>
      <c r="D72" s="24"/>
      <c r="E72" s="23"/>
      <c r="F72" s="25"/>
      <c r="G72" s="23"/>
      <c r="H72" s="23"/>
      <c r="I72" s="23"/>
      <c r="J72" s="23"/>
      <c r="K72" s="72" t="str">
        <f t="shared" si="6"/>
        <v/>
      </c>
      <c r="L72" s="73"/>
      <c r="M72" s="47" t="str">
        <f>IF(J72="","",(K72/J72)/LOOKUP(RIGHT($D$2,3),定数!$A$6:$A$13,定数!$B$6:$B$13))</f>
        <v/>
      </c>
      <c r="N72" s="23"/>
      <c r="O72" s="25"/>
      <c r="P72" s="23"/>
      <c r="Q72" s="23"/>
      <c r="R72" s="51" t="str">
        <f>IF(P72="","",T72*M72*LOOKUP(RIGHT($D$2,3),定数!$A$6:$A$13,定数!$B$6:$B$13))</f>
        <v/>
      </c>
      <c r="S72" s="51"/>
      <c r="T72" s="52" t="str">
        <f t="shared" si="7"/>
        <v/>
      </c>
      <c r="U72" s="52"/>
      <c r="V72" t="str">
        <f t="shared" si="10"/>
        <v/>
      </c>
      <c r="W72" t="str">
        <f t="shared" si="2"/>
        <v/>
      </c>
      <c r="X72" s="74" t="str">
        <f t="shared" si="8"/>
        <v/>
      </c>
      <c r="Y72" s="75" t="str">
        <f t="shared" si="9"/>
        <v/>
      </c>
      <c r="Z72" t="str">
        <f t="shared" si="3"/>
        <v/>
      </c>
      <c r="AA72" t="str">
        <f t="shared" si="4"/>
        <v/>
      </c>
    </row>
    <row r="73" spans="2:27">
      <c r="B73" s="23">
        <v>65</v>
      </c>
      <c r="C73" s="24" t="str">
        <f t="shared" si="0"/>
        <v/>
      </c>
      <c r="D73" s="24"/>
      <c r="E73" s="23"/>
      <c r="F73" s="25"/>
      <c r="G73" s="23"/>
      <c r="H73" s="23"/>
      <c r="I73" s="23"/>
      <c r="J73" s="23"/>
      <c r="K73" s="72" t="str">
        <f t="shared" si="6"/>
        <v/>
      </c>
      <c r="L73" s="73"/>
      <c r="M73" s="47" t="str">
        <f>IF(J73="","",(K73/J73)/LOOKUP(RIGHT($D$2,3),定数!$A$6:$A$13,定数!$B$6:$B$13))</f>
        <v/>
      </c>
      <c r="N73" s="23"/>
      <c r="O73" s="25"/>
      <c r="P73" s="23"/>
      <c r="Q73" s="23"/>
      <c r="R73" s="51" t="str">
        <f>IF(P73="","",T73*M73*LOOKUP(RIGHT($D$2,3),定数!$A$6:$A$13,定数!$B$6:$B$13))</f>
        <v/>
      </c>
      <c r="S73" s="51"/>
      <c r="T73" s="52" t="str">
        <f t="shared" si="7"/>
        <v/>
      </c>
      <c r="U73" s="52"/>
      <c r="V73" t="str">
        <f t="shared" si="10"/>
        <v/>
      </c>
      <c r="W73" t="str">
        <f t="shared" si="2"/>
        <v/>
      </c>
      <c r="X73" s="74" t="str">
        <f t="shared" si="8"/>
        <v/>
      </c>
      <c r="Y73" s="75" t="str">
        <f t="shared" si="9"/>
        <v/>
      </c>
      <c r="Z73" t="str">
        <f t="shared" si="3"/>
        <v/>
      </c>
      <c r="AA73" t="str">
        <f t="shared" si="4"/>
        <v/>
      </c>
    </row>
    <row r="74" spans="2:27">
      <c r="B74" s="23">
        <v>66</v>
      </c>
      <c r="C74" s="24" t="str">
        <f t="shared" ref="C74:C108" si="11">IF(R73="","",C73+R73)</f>
        <v/>
      </c>
      <c r="D74" s="24"/>
      <c r="E74" s="23"/>
      <c r="F74" s="25"/>
      <c r="G74" s="23"/>
      <c r="H74" s="23"/>
      <c r="I74" s="23"/>
      <c r="J74" s="23"/>
      <c r="K74" s="72" t="str">
        <f t="shared" si="6"/>
        <v/>
      </c>
      <c r="L74" s="73"/>
      <c r="M74" s="47" t="str">
        <f>IF(J74="","",(K74/J74)/LOOKUP(RIGHT($D$2,3),定数!$A$6:$A$13,定数!$B$6:$B$13))</f>
        <v/>
      </c>
      <c r="N74" s="23"/>
      <c r="O74" s="25"/>
      <c r="P74" s="23"/>
      <c r="Q74" s="23"/>
      <c r="R74" s="51" t="str">
        <f>IF(P74="","",T74*M74*LOOKUP(RIGHT($D$2,3),定数!$A$6:$A$13,定数!$B$6:$B$13))</f>
        <v/>
      </c>
      <c r="S74" s="51"/>
      <c r="T74" s="52" t="str">
        <f t="shared" si="7"/>
        <v/>
      </c>
      <c r="U74" s="52"/>
      <c r="V74" t="str">
        <f t="shared" si="10"/>
        <v/>
      </c>
      <c r="W74" t="str">
        <f t="shared" si="10"/>
        <v/>
      </c>
      <c r="X74" s="74" t="str">
        <f t="shared" si="8"/>
        <v/>
      </c>
      <c r="Y74" s="75" t="str">
        <f t="shared" si="9"/>
        <v/>
      </c>
      <c r="Z74" t="str">
        <f t="shared" ref="Z74:Z108" si="12">IF(R74&gt;0,R74,"")</f>
        <v/>
      </c>
      <c r="AA74" t="str">
        <f t="shared" ref="AA74:AA108" si="13">IF(R74&lt;0,R74,"")</f>
        <v/>
      </c>
    </row>
    <row r="75" spans="2:27">
      <c r="B75" s="23">
        <v>67</v>
      </c>
      <c r="C75" s="24" t="str">
        <f t="shared" si="11"/>
        <v/>
      </c>
      <c r="D75" s="24"/>
      <c r="E75" s="23"/>
      <c r="F75" s="25"/>
      <c r="G75" s="23"/>
      <c r="H75" s="23"/>
      <c r="I75" s="23"/>
      <c r="J75" s="23"/>
      <c r="K75" s="72" t="str">
        <f t="shared" ref="K75:K108" si="14">IF(J75="","",C75*0.03)</f>
        <v/>
      </c>
      <c r="L75" s="73"/>
      <c r="M75" s="47" t="str">
        <f>IF(J75="","",(K75/J75)/LOOKUP(RIGHT($D$2,3),定数!$A$6:$A$13,定数!$B$6:$B$13))</f>
        <v/>
      </c>
      <c r="N75" s="23"/>
      <c r="O75" s="25"/>
      <c r="P75" s="23"/>
      <c r="Q75" s="23"/>
      <c r="R75" s="51" t="str">
        <f>IF(P75="","",T75*M75*LOOKUP(RIGHT($D$2,3),定数!$A$6:$A$13,定数!$B$6:$B$13))</f>
        <v/>
      </c>
      <c r="S75" s="51"/>
      <c r="T75" s="52" t="str">
        <f t="shared" si="7"/>
        <v/>
      </c>
      <c r="U75" s="52"/>
      <c r="V75" t="str">
        <f t="shared" ref="V75:W90" si="15">IF(S75&lt;&gt;"",IF(S75&lt;0,1+V74,0),"")</f>
        <v/>
      </c>
      <c r="W75" t="str">
        <f t="shared" si="15"/>
        <v/>
      </c>
      <c r="X75" s="74" t="str">
        <f t="shared" si="8"/>
        <v/>
      </c>
      <c r="Y75" s="75" t="str">
        <f t="shared" si="9"/>
        <v/>
      </c>
      <c r="Z75" t="str">
        <f t="shared" si="12"/>
        <v/>
      </c>
      <c r="AA75" t="str">
        <f t="shared" si="13"/>
        <v/>
      </c>
    </row>
    <row r="76" spans="2:27">
      <c r="B76" s="23">
        <v>68</v>
      </c>
      <c r="C76" s="24" t="str">
        <f t="shared" si="11"/>
        <v/>
      </c>
      <c r="D76" s="24"/>
      <c r="E76" s="23"/>
      <c r="F76" s="25"/>
      <c r="G76" s="23"/>
      <c r="H76" s="23"/>
      <c r="I76" s="23"/>
      <c r="J76" s="23"/>
      <c r="K76" s="72" t="str">
        <f t="shared" si="14"/>
        <v/>
      </c>
      <c r="L76" s="73"/>
      <c r="M76" s="47" t="str">
        <f>IF(J76="","",(K76/J76)/LOOKUP(RIGHT($D$2,3),定数!$A$6:$A$13,定数!$B$6:$B$13))</f>
        <v/>
      </c>
      <c r="N76" s="23"/>
      <c r="O76" s="25"/>
      <c r="P76" s="23"/>
      <c r="Q76" s="23"/>
      <c r="R76" s="51" t="str">
        <f>IF(P76="","",T76*M76*LOOKUP(RIGHT($D$2,3),定数!$A$6:$A$13,定数!$B$6:$B$13))</f>
        <v/>
      </c>
      <c r="S76" s="51"/>
      <c r="T76" s="52" t="str">
        <f t="shared" ref="T76:T108" si="16">IF(P76="","",IF(G76="買",(P76-H76),(H76-P76))*IF(RIGHT($D$2,3)="JPY",100,10000))</f>
        <v/>
      </c>
      <c r="U76" s="52"/>
      <c r="V76" t="str">
        <f t="shared" si="15"/>
        <v/>
      </c>
      <c r="W76" t="str">
        <f t="shared" si="15"/>
        <v/>
      </c>
      <c r="X76" s="74" t="str">
        <f t="shared" ref="X76:X108" si="17">IF(C76&lt;&gt;"",MAX(X75,C76),"")</f>
        <v/>
      </c>
      <c r="Y76" s="75" t="str">
        <f t="shared" ref="Y76:Y108" si="18">IF(X76&lt;&gt;"",1-(C76/X76),"")</f>
        <v/>
      </c>
      <c r="Z76" t="str">
        <f t="shared" si="12"/>
        <v/>
      </c>
      <c r="AA76" t="str">
        <f t="shared" si="13"/>
        <v/>
      </c>
    </row>
    <row r="77" spans="2:27">
      <c r="B77" s="23">
        <v>69</v>
      </c>
      <c r="C77" s="24" t="str">
        <f t="shared" si="11"/>
        <v/>
      </c>
      <c r="D77" s="24"/>
      <c r="E77" s="23"/>
      <c r="F77" s="25"/>
      <c r="G77" s="23"/>
      <c r="H77" s="23"/>
      <c r="I77" s="23"/>
      <c r="J77" s="23"/>
      <c r="K77" s="72" t="str">
        <f t="shared" si="14"/>
        <v/>
      </c>
      <c r="L77" s="73"/>
      <c r="M77" s="47" t="str">
        <f>IF(J77="","",(K77/J77)/LOOKUP(RIGHT($D$2,3),定数!$A$6:$A$13,定数!$B$6:$B$13))</f>
        <v/>
      </c>
      <c r="N77" s="23"/>
      <c r="O77" s="25"/>
      <c r="P77" s="23"/>
      <c r="Q77" s="23"/>
      <c r="R77" s="51" t="str">
        <f>IF(P77="","",T77*M77*LOOKUP(RIGHT($D$2,3),定数!$A$6:$A$13,定数!$B$6:$B$13))</f>
        <v/>
      </c>
      <c r="S77" s="51"/>
      <c r="T77" s="52" t="str">
        <f t="shared" si="16"/>
        <v/>
      </c>
      <c r="U77" s="52"/>
      <c r="V77" t="str">
        <f t="shared" si="15"/>
        <v/>
      </c>
      <c r="W77" t="str">
        <f t="shared" si="15"/>
        <v/>
      </c>
      <c r="X77" s="74" t="str">
        <f t="shared" si="17"/>
        <v/>
      </c>
      <c r="Y77" s="75" t="str">
        <f t="shared" si="18"/>
        <v/>
      </c>
      <c r="Z77" t="str">
        <f t="shared" si="12"/>
        <v/>
      </c>
      <c r="AA77" t="str">
        <f t="shared" si="13"/>
        <v/>
      </c>
    </row>
    <row r="78" spans="2:27">
      <c r="B78" s="23">
        <v>70</v>
      </c>
      <c r="C78" s="24" t="str">
        <f t="shared" si="11"/>
        <v/>
      </c>
      <c r="D78" s="24"/>
      <c r="E78" s="23"/>
      <c r="F78" s="25"/>
      <c r="G78" s="23"/>
      <c r="H78" s="23"/>
      <c r="I78" s="23"/>
      <c r="J78" s="23"/>
      <c r="K78" s="72" t="str">
        <f t="shared" si="14"/>
        <v/>
      </c>
      <c r="L78" s="73"/>
      <c r="M78" s="47" t="str">
        <f>IF(J78="","",(K78/J78)/LOOKUP(RIGHT($D$2,3),定数!$A$6:$A$13,定数!$B$6:$B$13))</f>
        <v/>
      </c>
      <c r="N78" s="23"/>
      <c r="O78" s="25"/>
      <c r="P78" s="23"/>
      <c r="Q78" s="23"/>
      <c r="R78" s="51" t="str">
        <f>IF(P78="","",T78*M78*LOOKUP(RIGHT($D$2,3),定数!$A$6:$A$13,定数!$B$6:$B$13))</f>
        <v/>
      </c>
      <c r="S78" s="51"/>
      <c r="T78" s="52" t="str">
        <f t="shared" si="16"/>
        <v/>
      </c>
      <c r="U78" s="52"/>
      <c r="V78" t="str">
        <f t="shared" si="15"/>
        <v/>
      </c>
      <c r="W78" t="str">
        <f t="shared" si="15"/>
        <v/>
      </c>
      <c r="X78" s="74" t="str">
        <f t="shared" si="17"/>
        <v/>
      </c>
      <c r="Y78" s="75" t="str">
        <f t="shared" si="18"/>
        <v/>
      </c>
      <c r="Z78" t="str">
        <f t="shared" si="12"/>
        <v/>
      </c>
      <c r="AA78" t="str">
        <f t="shared" si="13"/>
        <v/>
      </c>
    </row>
    <row r="79" spans="2:27">
      <c r="B79" s="23">
        <v>71</v>
      </c>
      <c r="C79" s="24" t="str">
        <f t="shared" si="11"/>
        <v/>
      </c>
      <c r="D79" s="24"/>
      <c r="E79" s="23"/>
      <c r="F79" s="25"/>
      <c r="G79" s="23"/>
      <c r="H79" s="23"/>
      <c r="I79" s="23"/>
      <c r="J79" s="23"/>
      <c r="K79" s="72" t="str">
        <f t="shared" si="14"/>
        <v/>
      </c>
      <c r="L79" s="73"/>
      <c r="M79" s="47" t="str">
        <f>IF(J79="","",(K79/J79)/LOOKUP(RIGHT($D$2,3),定数!$A$6:$A$13,定数!$B$6:$B$13))</f>
        <v/>
      </c>
      <c r="N79" s="23"/>
      <c r="O79" s="25"/>
      <c r="P79" s="23"/>
      <c r="Q79" s="23"/>
      <c r="R79" s="51" t="str">
        <f>IF(P79="","",T79*M79*LOOKUP(RIGHT($D$2,3),定数!$A$6:$A$13,定数!$B$6:$B$13))</f>
        <v/>
      </c>
      <c r="S79" s="51"/>
      <c r="T79" s="52" t="str">
        <f t="shared" si="16"/>
        <v/>
      </c>
      <c r="U79" s="52"/>
      <c r="V79" t="str">
        <f t="shared" si="15"/>
        <v/>
      </c>
      <c r="W79" t="str">
        <f t="shared" si="15"/>
        <v/>
      </c>
      <c r="X79" s="74" t="str">
        <f t="shared" si="17"/>
        <v/>
      </c>
      <c r="Y79" s="75" t="str">
        <f t="shared" si="18"/>
        <v/>
      </c>
      <c r="Z79" t="str">
        <f t="shared" si="12"/>
        <v/>
      </c>
      <c r="AA79" t="str">
        <f t="shared" si="13"/>
        <v/>
      </c>
    </row>
    <row r="80" spans="2:27">
      <c r="B80" s="23">
        <v>72</v>
      </c>
      <c r="C80" s="24" t="str">
        <f t="shared" si="11"/>
        <v/>
      </c>
      <c r="D80" s="24"/>
      <c r="E80" s="23"/>
      <c r="F80" s="25"/>
      <c r="G80" s="23"/>
      <c r="H80" s="23"/>
      <c r="I80" s="23"/>
      <c r="J80" s="23"/>
      <c r="K80" s="72" t="str">
        <f t="shared" si="14"/>
        <v/>
      </c>
      <c r="L80" s="73"/>
      <c r="M80" s="47" t="str">
        <f>IF(J80="","",(K80/J80)/LOOKUP(RIGHT($D$2,3),定数!$A$6:$A$13,定数!$B$6:$B$13))</f>
        <v/>
      </c>
      <c r="N80" s="23"/>
      <c r="O80" s="25"/>
      <c r="P80" s="23"/>
      <c r="Q80" s="23"/>
      <c r="R80" s="51" t="str">
        <f>IF(P80="","",T80*M80*LOOKUP(RIGHT($D$2,3),定数!$A$6:$A$13,定数!$B$6:$B$13))</f>
        <v/>
      </c>
      <c r="S80" s="51"/>
      <c r="T80" s="52" t="str">
        <f t="shared" si="16"/>
        <v/>
      </c>
      <c r="U80" s="52"/>
      <c r="V80" t="str">
        <f t="shared" si="15"/>
        <v/>
      </c>
      <c r="W80" t="str">
        <f t="shared" si="15"/>
        <v/>
      </c>
      <c r="X80" s="74" t="str">
        <f t="shared" si="17"/>
        <v/>
      </c>
      <c r="Y80" s="75" t="str">
        <f t="shared" si="18"/>
        <v/>
      </c>
      <c r="Z80" t="str">
        <f t="shared" si="12"/>
        <v/>
      </c>
      <c r="AA80" t="str">
        <f t="shared" si="13"/>
        <v/>
      </c>
    </row>
    <row r="81" spans="2:27">
      <c r="B81" s="23">
        <v>73</v>
      </c>
      <c r="C81" s="24" t="str">
        <f t="shared" si="11"/>
        <v/>
      </c>
      <c r="D81" s="24"/>
      <c r="E81" s="23"/>
      <c r="F81" s="25"/>
      <c r="G81" s="23"/>
      <c r="H81" s="23"/>
      <c r="I81" s="23"/>
      <c r="J81" s="23"/>
      <c r="K81" s="72" t="str">
        <f t="shared" si="14"/>
        <v/>
      </c>
      <c r="L81" s="73"/>
      <c r="M81" s="47" t="str">
        <f>IF(J81="","",(K81/J81)/LOOKUP(RIGHT($D$2,3),定数!$A$6:$A$13,定数!$B$6:$B$13))</f>
        <v/>
      </c>
      <c r="N81" s="23"/>
      <c r="O81" s="25"/>
      <c r="P81" s="23"/>
      <c r="Q81" s="23"/>
      <c r="R81" s="51" t="str">
        <f>IF(P81="","",T81*M81*LOOKUP(RIGHT($D$2,3),定数!$A$6:$A$13,定数!$B$6:$B$13))</f>
        <v/>
      </c>
      <c r="S81" s="51"/>
      <c r="T81" s="52" t="str">
        <f t="shared" si="16"/>
        <v/>
      </c>
      <c r="U81" s="52"/>
      <c r="V81" t="str">
        <f t="shared" si="15"/>
        <v/>
      </c>
      <c r="W81" t="str">
        <f t="shared" si="15"/>
        <v/>
      </c>
      <c r="X81" s="74" t="str">
        <f t="shared" si="17"/>
        <v/>
      </c>
      <c r="Y81" s="75" t="str">
        <f t="shared" si="18"/>
        <v/>
      </c>
      <c r="Z81" t="str">
        <f t="shared" si="12"/>
        <v/>
      </c>
      <c r="AA81" t="str">
        <f t="shared" si="13"/>
        <v/>
      </c>
    </row>
    <row r="82" spans="2:27">
      <c r="B82" s="23">
        <v>74</v>
      </c>
      <c r="C82" s="24" t="str">
        <f t="shared" si="11"/>
        <v/>
      </c>
      <c r="D82" s="24"/>
      <c r="E82" s="23"/>
      <c r="F82" s="25"/>
      <c r="G82" s="23"/>
      <c r="H82" s="23"/>
      <c r="I82" s="23"/>
      <c r="J82" s="23"/>
      <c r="K82" s="72" t="str">
        <f t="shared" si="14"/>
        <v/>
      </c>
      <c r="L82" s="73"/>
      <c r="M82" s="47" t="str">
        <f>IF(J82="","",(K82/J82)/LOOKUP(RIGHT($D$2,3),定数!$A$6:$A$13,定数!$B$6:$B$13))</f>
        <v/>
      </c>
      <c r="N82" s="23"/>
      <c r="O82" s="25"/>
      <c r="P82" s="23"/>
      <c r="Q82" s="23"/>
      <c r="R82" s="51" t="str">
        <f>IF(P82="","",T82*M82*LOOKUP(RIGHT($D$2,3),定数!$A$6:$A$13,定数!$B$6:$B$13))</f>
        <v/>
      </c>
      <c r="S82" s="51"/>
      <c r="T82" s="52" t="str">
        <f t="shared" si="16"/>
        <v/>
      </c>
      <c r="U82" s="52"/>
      <c r="V82" t="str">
        <f t="shared" si="15"/>
        <v/>
      </c>
      <c r="W82" t="str">
        <f t="shared" si="15"/>
        <v/>
      </c>
      <c r="X82" s="74" t="str">
        <f t="shared" si="17"/>
        <v/>
      </c>
      <c r="Y82" s="75" t="str">
        <f t="shared" si="18"/>
        <v/>
      </c>
      <c r="Z82" t="str">
        <f t="shared" si="12"/>
        <v/>
      </c>
      <c r="AA82" t="str">
        <f t="shared" si="13"/>
        <v/>
      </c>
    </row>
    <row r="83" spans="2:27">
      <c r="B83" s="23">
        <v>75</v>
      </c>
      <c r="C83" s="24" t="str">
        <f t="shared" si="11"/>
        <v/>
      </c>
      <c r="D83" s="24"/>
      <c r="E83" s="23"/>
      <c r="F83" s="25"/>
      <c r="G83" s="23"/>
      <c r="H83" s="23"/>
      <c r="I83" s="23"/>
      <c r="J83" s="23"/>
      <c r="K83" s="72" t="str">
        <f t="shared" si="14"/>
        <v/>
      </c>
      <c r="L83" s="73"/>
      <c r="M83" s="47" t="str">
        <f>IF(J83="","",(K83/J83)/LOOKUP(RIGHT($D$2,3),定数!$A$6:$A$13,定数!$B$6:$B$13))</f>
        <v/>
      </c>
      <c r="N83" s="23"/>
      <c r="O83" s="25"/>
      <c r="P83" s="23"/>
      <c r="Q83" s="23"/>
      <c r="R83" s="51" t="str">
        <f>IF(P83="","",T83*M83*LOOKUP(RIGHT($D$2,3),定数!$A$6:$A$13,定数!$B$6:$B$13))</f>
        <v/>
      </c>
      <c r="S83" s="51"/>
      <c r="T83" s="52" t="str">
        <f t="shared" si="16"/>
        <v/>
      </c>
      <c r="U83" s="52"/>
      <c r="V83" t="str">
        <f t="shared" si="15"/>
        <v/>
      </c>
      <c r="W83" t="str">
        <f t="shared" si="15"/>
        <v/>
      </c>
      <c r="X83" s="74" t="str">
        <f t="shared" si="17"/>
        <v/>
      </c>
      <c r="Y83" s="75" t="str">
        <f t="shared" si="18"/>
        <v/>
      </c>
      <c r="Z83" t="str">
        <f t="shared" si="12"/>
        <v/>
      </c>
      <c r="AA83" t="str">
        <f t="shared" si="13"/>
        <v/>
      </c>
    </row>
    <row r="84" spans="2:27">
      <c r="B84" s="23">
        <v>76</v>
      </c>
      <c r="C84" s="24" t="str">
        <f t="shared" si="11"/>
        <v/>
      </c>
      <c r="D84" s="24"/>
      <c r="E84" s="23"/>
      <c r="F84" s="25"/>
      <c r="G84" s="23"/>
      <c r="H84" s="23"/>
      <c r="I84" s="23"/>
      <c r="J84" s="23"/>
      <c r="K84" s="72" t="str">
        <f t="shared" si="14"/>
        <v/>
      </c>
      <c r="L84" s="73"/>
      <c r="M84" s="47" t="str">
        <f>IF(J84="","",(K84/J84)/LOOKUP(RIGHT($D$2,3),定数!$A$6:$A$13,定数!$B$6:$B$13))</f>
        <v/>
      </c>
      <c r="N84" s="23"/>
      <c r="O84" s="25"/>
      <c r="P84" s="23"/>
      <c r="Q84" s="23"/>
      <c r="R84" s="51" t="str">
        <f>IF(P84="","",T84*M84*LOOKUP(RIGHT($D$2,3),定数!$A$6:$A$13,定数!$B$6:$B$13))</f>
        <v/>
      </c>
      <c r="S84" s="51"/>
      <c r="T84" s="52" t="str">
        <f t="shared" si="16"/>
        <v/>
      </c>
      <c r="U84" s="52"/>
      <c r="V84" t="str">
        <f t="shared" si="15"/>
        <v/>
      </c>
      <c r="W84" t="str">
        <f t="shared" si="15"/>
        <v/>
      </c>
      <c r="X84" s="74" t="str">
        <f t="shared" si="17"/>
        <v/>
      </c>
      <c r="Y84" s="75" t="str">
        <f t="shared" si="18"/>
        <v/>
      </c>
      <c r="Z84" t="str">
        <f t="shared" si="12"/>
        <v/>
      </c>
      <c r="AA84" t="str">
        <f t="shared" si="13"/>
        <v/>
      </c>
    </row>
    <row r="85" spans="2:27">
      <c r="B85" s="23">
        <v>77</v>
      </c>
      <c r="C85" s="24" t="str">
        <f t="shared" si="11"/>
        <v/>
      </c>
      <c r="D85" s="24"/>
      <c r="E85" s="23"/>
      <c r="F85" s="25"/>
      <c r="G85" s="23"/>
      <c r="H85" s="23"/>
      <c r="I85" s="23"/>
      <c r="J85" s="23"/>
      <c r="K85" s="72" t="str">
        <f t="shared" si="14"/>
        <v/>
      </c>
      <c r="L85" s="73"/>
      <c r="M85" s="47" t="str">
        <f>IF(J85="","",(K85/J85)/LOOKUP(RIGHT($D$2,3),定数!$A$6:$A$13,定数!$B$6:$B$13))</f>
        <v/>
      </c>
      <c r="N85" s="23"/>
      <c r="O85" s="25"/>
      <c r="P85" s="23"/>
      <c r="Q85" s="23"/>
      <c r="R85" s="51" t="str">
        <f>IF(P85="","",T85*M85*LOOKUP(RIGHT($D$2,3),定数!$A$6:$A$13,定数!$B$6:$B$13))</f>
        <v/>
      </c>
      <c r="S85" s="51"/>
      <c r="T85" s="52" t="str">
        <f t="shared" si="16"/>
        <v/>
      </c>
      <c r="U85" s="52"/>
      <c r="V85" t="str">
        <f t="shared" si="15"/>
        <v/>
      </c>
      <c r="W85" t="str">
        <f t="shared" si="15"/>
        <v/>
      </c>
      <c r="X85" s="74" t="str">
        <f t="shared" si="17"/>
        <v/>
      </c>
      <c r="Y85" s="75" t="str">
        <f t="shared" si="18"/>
        <v/>
      </c>
      <c r="Z85" t="str">
        <f t="shared" si="12"/>
        <v/>
      </c>
      <c r="AA85" t="str">
        <f t="shared" si="13"/>
        <v/>
      </c>
    </row>
    <row r="86" spans="2:27">
      <c r="B86" s="23">
        <v>78</v>
      </c>
      <c r="C86" s="24" t="str">
        <f t="shared" si="11"/>
        <v/>
      </c>
      <c r="D86" s="24"/>
      <c r="E86" s="23"/>
      <c r="F86" s="25"/>
      <c r="G86" s="23"/>
      <c r="H86" s="23"/>
      <c r="I86" s="23"/>
      <c r="J86" s="23"/>
      <c r="K86" s="72" t="str">
        <f t="shared" si="14"/>
        <v/>
      </c>
      <c r="L86" s="73"/>
      <c r="M86" s="47" t="str">
        <f>IF(J86="","",(K86/J86)/LOOKUP(RIGHT($D$2,3),定数!$A$6:$A$13,定数!$B$6:$B$13))</f>
        <v/>
      </c>
      <c r="N86" s="23"/>
      <c r="O86" s="25"/>
      <c r="P86" s="23"/>
      <c r="Q86" s="23"/>
      <c r="R86" s="51" t="str">
        <f>IF(P86="","",T86*M86*LOOKUP(RIGHT($D$2,3),定数!$A$6:$A$13,定数!$B$6:$B$13))</f>
        <v/>
      </c>
      <c r="S86" s="51"/>
      <c r="T86" s="52" t="str">
        <f t="shared" si="16"/>
        <v/>
      </c>
      <c r="U86" s="52"/>
      <c r="V86" t="str">
        <f t="shared" si="15"/>
        <v/>
      </c>
      <c r="W86" t="str">
        <f t="shared" si="15"/>
        <v/>
      </c>
      <c r="X86" s="74" t="str">
        <f t="shared" si="17"/>
        <v/>
      </c>
      <c r="Y86" s="75" t="str">
        <f t="shared" si="18"/>
        <v/>
      </c>
      <c r="Z86" t="str">
        <f t="shared" si="12"/>
        <v/>
      </c>
      <c r="AA86" t="str">
        <f t="shared" si="13"/>
        <v/>
      </c>
    </row>
    <row r="87" spans="2:27">
      <c r="B87" s="23">
        <v>79</v>
      </c>
      <c r="C87" s="24" t="str">
        <f t="shared" si="11"/>
        <v/>
      </c>
      <c r="D87" s="24"/>
      <c r="E87" s="23"/>
      <c r="F87" s="25"/>
      <c r="G87" s="23"/>
      <c r="H87" s="23"/>
      <c r="I87" s="23"/>
      <c r="J87" s="23"/>
      <c r="K87" s="72" t="str">
        <f t="shared" si="14"/>
        <v/>
      </c>
      <c r="L87" s="73"/>
      <c r="M87" s="47" t="str">
        <f>IF(J87="","",(K87/J87)/LOOKUP(RIGHT($D$2,3),定数!$A$6:$A$13,定数!$B$6:$B$13))</f>
        <v/>
      </c>
      <c r="N87" s="23"/>
      <c r="O87" s="25"/>
      <c r="P87" s="23"/>
      <c r="Q87" s="23"/>
      <c r="R87" s="51" t="str">
        <f>IF(P87="","",T87*M87*LOOKUP(RIGHT($D$2,3),定数!$A$6:$A$13,定数!$B$6:$B$13))</f>
        <v/>
      </c>
      <c r="S87" s="51"/>
      <c r="T87" s="52" t="str">
        <f t="shared" si="16"/>
        <v/>
      </c>
      <c r="U87" s="52"/>
      <c r="V87" t="str">
        <f t="shared" si="15"/>
        <v/>
      </c>
      <c r="W87" t="str">
        <f t="shared" si="15"/>
        <v/>
      </c>
      <c r="X87" s="74" t="str">
        <f t="shared" si="17"/>
        <v/>
      </c>
      <c r="Y87" s="75" t="str">
        <f t="shared" si="18"/>
        <v/>
      </c>
      <c r="Z87" t="str">
        <f t="shared" si="12"/>
        <v/>
      </c>
      <c r="AA87" t="str">
        <f t="shared" si="13"/>
        <v/>
      </c>
    </row>
    <row r="88" spans="2:27">
      <c r="B88" s="23">
        <v>80</v>
      </c>
      <c r="C88" s="24" t="str">
        <f t="shared" si="11"/>
        <v/>
      </c>
      <c r="D88" s="24"/>
      <c r="E88" s="23"/>
      <c r="F88" s="25"/>
      <c r="G88" s="23"/>
      <c r="H88" s="23"/>
      <c r="I88" s="23"/>
      <c r="J88" s="23"/>
      <c r="K88" s="72" t="str">
        <f t="shared" si="14"/>
        <v/>
      </c>
      <c r="L88" s="73"/>
      <c r="M88" s="47" t="str">
        <f>IF(J88="","",(K88/J88)/LOOKUP(RIGHT($D$2,3),定数!$A$6:$A$13,定数!$B$6:$B$13))</f>
        <v/>
      </c>
      <c r="N88" s="23"/>
      <c r="O88" s="25"/>
      <c r="P88" s="23"/>
      <c r="Q88" s="23"/>
      <c r="R88" s="51" t="str">
        <f>IF(P88="","",T88*M88*LOOKUP(RIGHT($D$2,3),定数!$A$6:$A$13,定数!$B$6:$B$13))</f>
        <v/>
      </c>
      <c r="S88" s="51"/>
      <c r="T88" s="52" t="str">
        <f t="shared" si="16"/>
        <v/>
      </c>
      <c r="U88" s="52"/>
      <c r="V88" t="str">
        <f t="shared" si="15"/>
        <v/>
      </c>
      <c r="W88" t="str">
        <f t="shared" si="15"/>
        <v/>
      </c>
      <c r="X88" s="74" t="str">
        <f t="shared" si="17"/>
        <v/>
      </c>
      <c r="Y88" s="75" t="str">
        <f t="shared" si="18"/>
        <v/>
      </c>
      <c r="Z88" t="str">
        <f t="shared" si="12"/>
        <v/>
      </c>
      <c r="AA88" t="str">
        <f t="shared" si="13"/>
        <v/>
      </c>
    </row>
    <row r="89" spans="2:27">
      <c r="B89" s="23">
        <v>81</v>
      </c>
      <c r="C89" s="24" t="str">
        <f t="shared" si="11"/>
        <v/>
      </c>
      <c r="D89" s="24"/>
      <c r="E89" s="23"/>
      <c r="F89" s="25"/>
      <c r="G89" s="23"/>
      <c r="H89" s="23"/>
      <c r="I89" s="23"/>
      <c r="J89" s="23"/>
      <c r="K89" s="72" t="str">
        <f t="shared" si="14"/>
        <v/>
      </c>
      <c r="L89" s="73"/>
      <c r="M89" s="47" t="str">
        <f>IF(J89="","",(K89/J89)/LOOKUP(RIGHT($D$2,3),定数!$A$6:$A$13,定数!$B$6:$B$13))</f>
        <v/>
      </c>
      <c r="N89" s="23"/>
      <c r="O89" s="25"/>
      <c r="P89" s="23"/>
      <c r="Q89" s="23"/>
      <c r="R89" s="51" t="str">
        <f>IF(P89="","",T89*M89*LOOKUP(RIGHT($D$2,3),定数!$A$6:$A$13,定数!$B$6:$B$13))</f>
        <v/>
      </c>
      <c r="S89" s="51"/>
      <c r="T89" s="52" t="str">
        <f t="shared" si="16"/>
        <v/>
      </c>
      <c r="U89" s="52"/>
      <c r="V89" t="str">
        <f t="shared" si="15"/>
        <v/>
      </c>
      <c r="W89" t="str">
        <f t="shared" si="15"/>
        <v/>
      </c>
      <c r="X89" s="74" t="str">
        <f t="shared" si="17"/>
        <v/>
      </c>
      <c r="Y89" s="75" t="str">
        <f t="shared" si="18"/>
        <v/>
      </c>
      <c r="Z89" t="str">
        <f t="shared" si="12"/>
        <v/>
      </c>
      <c r="AA89" t="str">
        <f t="shared" si="13"/>
        <v/>
      </c>
    </row>
    <row r="90" spans="2:27">
      <c r="B90" s="23">
        <v>82</v>
      </c>
      <c r="C90" s="24" t="str">
        <f t="shared" si="11"/>
        <v/>
      </c>
      <c r="D90" s="24"/>
      <c r="E90" s="23"/>
      <c r="F90" s="25"/>
      <c r="G90" s="23"/>
      <c r="H90" s="23"/>
      <c r="I90" s="23"/>
      <c r="J90" s="23"/>
      <c r="K90" s="72" t="str">
        <f t="shared" si="14"/>
        <v/>
      </c>
      <c r="L90" s="73"/>
      <c r="M90" s="47" t="str">
        <f>IF(J90="","",(K90/J90)/LOOKUP(RIGHT($D$2,3),定数!$A$6:$A$13,定数!$B$6:$B$13))</f>
        <v/>
      </c>
      <c r="N90" s="23"/>
      <c r="O90" s="25"/>
      <c r="P90" s="23"/>
      <c r="Q90" s="23"/>
      <c r="R90" s="51" t="str">
        <f>IF(P90="","",T90*M90*LOOKUP(RIGHT($D$2,3),定数!$A$6:$A$13,定数!$B$6:$B$13))</f>
        <v/>
      </c>
      <c r="S90" s="51"/>
      <c r="T90" s="52" t="str">
        <f t="shared" si="16"/>
        <v/>
      </c>
      <c r="U90" s="52"/>
      <c r="V90" t="str">
        <f t="shared" si="15"/>
        <v/>
      </c>
      <c r="W90" t="str">
        <f t="shared" si="15"/>
        <v/>
      </c>
      <c r="X90" s="74" t="str">
        <f t="shared" si="17"/>
        <v/>
      </c>
      <c r="Y90" s="75" t="str">
        <f t="shared" si="18"/>
        <v/>
      </c>
      <c r="Z90" t="str">
        <f t="shared" si="12"/>
        <v/>
      </c>
      <c r="AA90" t="str">
        <f t="shared" si="13"/>
        <v/>
      </c>
    </row>
    <row r="91" spans="2:27">
      <c r="B91" s="23">
        <v>83</v>
      </c>
      <c r="C91" s="24" t="str">
        <f t="shared" si="11"/>
        <v/>
      </c>
      <c r="D91" s="24"/>
      <c r="E91" s="23"/>
      <c r="F91" s="25"/>
      <c r="G91" s="23"/>
      <c r="H91" s="23"/>
      <c r="I91" s="23"/>
      <c r="J91" s="23"/>
      <c r="K91" s="72" t="str">
        <f t="shared" si="14"/>
        <v/>
      </c>
      <c r="L91" s="73"/>
      <c r="M91" s="47" t="str">
        <f>IF(J91="","",(K91/J91)/LOOKUP(RIGHT($D$2,3),定数!$A$6:$A$13,定数!$B$6:$B$13))</f>
        <v/>
      </c>
      <c r="N91" s="23"/>
      <c r="O91" s="25"/>
      <c r="P91" s="23"/>
      <c r="Q91" s="23"/>
      <c r="R91" s="51" t="str">
        <f>IF(P91="","",T91*M91*LOOKUP(RIGHT($D$2,3),定数!$A$6:$A$13,定数!$B$6:$B$13))</f>
        <v/>
      </c>
      <c r="S91" s="51"/>
      <c r="T91" s="52" t="str">
        <f t="shared" si="16"/>
        <v/>
      </c>
      <c r="U91" s="52"/>
      <c r="V91" t="str">
        <f t="shared" ref="V91:W106" si="19">IF(S91&lt;&gt;"",IF(S91&lt;0,1+V90,0),"")</f>
        <v/>
      </c>
      <c r="W91" t="str">
        <f t="shared" si="19"/>
        <v/>
      </c>
      <c r="X91" s="74" t="str">
        <f t="shared" si="17"/>
        <v/>
      </c>
      <c r="Y91" s="75" t="str">
        <f t="shared" si="18"/>
        <v/>
      </c>
      <c r="Z91" t="str">
        <f t="shared" si="12"/>
        <v/>
      </c>
      <c r="AA91" t="str">
        <f t="shared" si="13"/>
        <v/>
      </c>
    </row>
    <row r="92" spans="2:27">
      <c r="B92" s="23">
        <v>84</v>
      </c>
      <c r="C92" s="24" t="str">
        <f t="shared" si="11"/>
        <v/>
      </c>
      <c r="D92" s="24"/>
      <c r="E92" s="23"/>
      <c r="F92" s="25"/>
      <c r="G92" s="23"/>
      <c r="H92" s="23"/>
      <c r="I92" s="23"/>
      <c r="J92" s="23"/>
      <c r="K92" s="72" t="str">
        <f t="shared" si="14"/>
        <v/>
      </c>
      <c r="L92" s="73"/>
      <c r="M92" s="47" t="str">
        <f>IF(J92="","",(K92/J92)/LOOKUP(RIGHT($D$2,3),定数!$A$6:$A$13,定数!$B$6:$B$13))</f>
        <v/>
      </c>
      <c r="N92" s="23"/>
      <c r="O92" s="25"/>
      <c r="P92" s="23"/>
      <c r="Q92" s="23"/>
      <c r="R92" s="51" t="str">
        <f>IF(P92="","",T92*M92*LOOKUP(RIGHT($D$2,3),定数!$A$6:$A$13,定数!$B$6:$B$13))</f>
        <v/>
      </c>
      <c r="S92" s="51"/>
      <c r="T92" s="52" t="str">
        <f t="shared" si="16"/>
        <v/>
      </c>
      <c r="U92" s="52"/>
      <c r="V92" t="str">
        <f t="shared" si="19"/>
        <v/>
      </c>
      <c r="W92" t="str">
        <f t="shared" si="19"/>
        <v/>
      </c>
      <c r="X92" s="74" t="str">
        <f t="shared" si="17"/>
        <v/>
      </c>
      <c r="Y92" s="75" t="str">
        <f t="shared" si="18"/>
        <v/>
      </c>
      <c r="Z92" t="str">
        <f t="shared" si="12"/>
        <v/>
      </c>
      <c r="AA92" t="str">
        <f t="shared" si="13"/>
        <v/>
      </c>
    </row>
    <row r="93" spans="2:27">
      <c r="B93" s="23">
        <v>85</v>
      </c>
      <c r="C93" s="24" t="str">
        <f t="shared" si="11"/>
        <v/>
      </c>
      <c r="D93" s="24"/>
      <c r="E93" s="23"/>
      <c r="F93" s="25"/>
      <c r="G93" s="23"/>
      <c r="H93" s="23"/>
      <c r="I93" s="23"/>
      <c r="J93" s="23"/>
      <c r="K93" s="72" t="str">
        <f t="shared" si="14"/>
        <v/>
      </c>
      <c r="L93" s="73"/>
      <c r="M93" s="47" t="str">
        <f>IF(J93="","",(K93/J93)/LOOKUP(RIGHT($D$2,3),定数!$A$6:$A$13,定数!$B$6:$B$13))</f>
        <v/>
      </c>
      <c r="N93" s="23"/>
      <c r="O93" s="25"/>
      <c r="P93" s="23"/>
      <c r="Q93" s="23"/>
      <c r="R93" s="51" t="str">
        <f>IF(P93="","",T93*M93*LOOKUP(RIGHT($D$2,3),定数!$A$6:$A$13,定数!$B$6:$B$13))</f>
        <v/>
      </c>
      <c r="S93" s="51"/>
      <c r="T93" s="52" t="str">
        <f t="shared" si="16"/>
        <v/>
      </c>
      <c r="U93" s="52"/>
      <c r="V93" t="str">
        <f t="shared" si="19"/>
        <v/>
      </c>
      <c r="W93" t="str">
        <f t="shared" si="19"/>
        <v/>
      </c>
      <c r="X93" s="74" t="str">
        <f t="shared" si="17"/>
        <v/>
      </c>
      <c r="Y93" s="75" t="str">
        <f t="shared" si="18"/>
        <v/>
      </c>
      <c r="Z93" t="str">
        <f t="shared" si="12"/>
        <v/>
      </c>
      <c r="AA93" t="str">
        <f t="shared" si="13"/>
        <v/>
      </c>
    </row>
    <row r="94" spans="2:27">
      <c r="B94" s="23">
        <v>86</v>
      </c>
      <c r="C94" s="24" t="str">
        <f t="shared" si="11"/>
        <v/>
      </c>
      <c r="D94" s="24"/>
      <c r="E94" s="23"/>
      <c r="F94" s="25"/>
      <c r="G94" s="23"/>
      <c r="H94" s="23"/>
      <c r="I94" s="23"/>
      <c r="J94" s="23"/>
      <c r="K94" s="72" t="str">
        <f t="shared" si="14"/>
        <v/>
      </c>
      <c r="L94" s="73"/>
      <c r="M94" s="47" t="str">
        <f>IF(J94="","",(K94/J94)/LOOKUP(RIGHT($D$2,3),定数!$A$6:$A$13,定数!$B$6:$B$13))</f>
        <v/>
      </c>
      <c r="N94" s="23"/>
      <c r="O94" s="25"/>
      <c r="P94" s="23"/>
      <c r="Q94" s="23"/>
      <c r="R94" s="51" t="str">
        <f>IF(P94="","",T94*M94*LOOKUP(RIGHT($D$2,3),定数!$A$6:$A$13,定数!$B$6:$B$13))</f>
        <v/>
      </c>
      <c r="S94" s="51"/>
      <c r="T94" s="52" t="str">
        <f t="shared" si="16"/>
        <v/>
      </c>
      <c r="U94" s="52"/>
      <c r="V94" t="str">
        <f t="shared" si="19"/>
        <v/>
      </c>
      <c r="W94" t="str">
        <f t="shared" si="19"/>
        <v/>
      </c>
      <c r="X94" s="74" t="str">
        <f t="shared" si="17"/>
        <v/>
      </c>
      <c r="Y94" s="75" t="str">
        <f t="shared" si="18"/>
        <v/>
      </c>
      <c r="Z94" t="str">
        <f t="shared" si="12"/>
        <v/>
      </c>
      <c r="AA94" t="str">
        <f t="shared" si="13"/>
        <v/>
      </c>
    </row>
    <row r="95" spans="2:27">
      <c r="B95" s="23">
        <v>87</v>
      </c>
      <c r="C95" s="24" t="str">
        <f t="shared" si="11"/>
        <v/>
      </c>
      <c r="D95" s="24"/>
      <c r="E95" s="23"/>
      <c r="F95" s="25"/>
      <c r="G95" s="23"/>
      <c r="H95" s="23"/>
      <c r="I95" s="23"/>
      <c r="J95" s="23"/>
      <c r="K95" s="72" t="str">
        <f t="shared" si="14"/>
        <v/>
      </c>
      <c r="L95" s="73"/>
      <c r="M95" s="47" t="str">
        <f>IF(J95="","",(K95/J95)/LOOKUP(RIGHT($D$2,3),定数!$A$6:$A$13,定数!$B$6:$B$13))</f>
        <v/>
      </c>
      <c r="N95" s="23"/>
      <c r="O95" s="25"/>
      <c r="P95" s="23"/>
      <c r="Q95" s="23"/>
      <c r="R95" s="51" t="str">
        <f>IF(P95="","",T95*M95*LOOKUP(RIGHT($D$2,3),定数!$A$6:$A$13,定数!$B$6:$B$13))</f>
        <v/>
      </c>
      <c r="S95" s="51"/>
      <c r="T95" s="52" t="str">
        <f t="shared" si="16"/>
        <v/>
      </c>
      <c r="U95" s="52"/>
      <c r="V95" t="str">
        <f t="shared" si="19"/>
        <v/>
      </c>
      <c r="W95" t="str">
        <f t="shared" si="19"/>
        <v/>
      </c>
      <c r="X95" s="74" t="str">
        <f t="shared" si="17"/>
        <v/>
      </c>
      <c r="Y95" s="75" t="str">
        <f t="shared" si="18"/>
        <v/>
      </c>
      <c r="Z95" t="str">
        <f t="shared" si="12"/>
        <v/>
      </c>
      <c r="AA95" t="str">
        <f t="shared" si="13"/>
        <v/>
      </c>
    </row>
    <row r="96" spans="2:27">
      <c r="B96" s="23">
        <v>88</v>
      </c>
      <c r="C96" s="24" t="str">
        <f t="shared" si="11"/>
        <v/>
      </c>
      <c r="D96" s="24"/>
      <c r="E96" s="23"/>
      <c r="F96" s="25"/>
      <c r="G96" s="23"/>
      <c r="H96" s="23"/>
      <c r="I96" s="23"/>
      <c r="J96" s="23"/>
      <c r="K96" s="72" t="str">
        <f t="shared" si="14"/>
        <v/>
      </c>
      <c r="L96" s="73"/>
      <c r="M96" s="47" t="str">
        <f>IF(J96="","",(K96/J96)/LOOKUP(RIGHT($D$2,3),定数!$A$6:$A$13,定数!$B$6:$B$13))</f>
        <v/>
      </c>
      <c r="N96" s="23"/>
      <c r="O96" s="25"/>
      <c r="P96" s="23"/>
      <c r="Q96" s="23"/>
      <c r="R96" s="51" t="str">
        <f>IF(P96="","",T96*M96*LOOKUP(RIGHT($D$2,3),定数!$A$6:$A$13,定数!$B$6:$B$13))</f>
        <v/>
      </c>
      <c r="S96" s="51"/>
      <c r="T96" s="52" t="str">
        <f t="shared" si="16"/>
        <v/>
      </c>
      <c r="U96" s="52"/>
      <c r="V96" t="str">
        <f t="shared" si="19"/>
        <v/>
      </c>
      <c r="W96" t="str">
        <f t="shared" si="19"/>
        <v/>
      </c>
      <c r="X96" s="74" t="str">
        <f t="shared" si="17"/>
        <v/>
      </c>
      <c r="Y96" s="75" t="str">
        <f t="shared" si="18"/>
        <v/>
      </c>
      <c r="Z96" t="str">
        <f t="shared" si="12"/>
        <v/>
      </c>
      <c r="AA96" t="str">
        <f t="shared" si="13"/>
        <v/>
      </c>
    </row>
    <row r="97" spans="2:27">
      <c r="B97" s="23">
        <v>89</v>
      </c>
      <c r="C97" s="24" t="str">
        <f t="shared" si="11"/>
        <v/>
      </c>
      <c r="D97" s="24"/>
      <c r="E97" s="23"/>
      <c r="F97" s="25"/>
      <c r="G97" s="23"/>
      <c r="H97" s="23"/>
      <c r="I97" s="23"/>
      <c r="J97" s="23"/>
      <c r="K97" s="72" t="str">
        <f t="shared" si="14"/>
        <v/>
      </c>
      <c r="L97" s="73"/>
      <c r="M97" s="47" t="str">
        <f>IF(J97="","",(K97/J97)/LOOKUP(RIGHT($D$2,3),定数!$A$6:$A$13,定数!$B$6:$B$13))</f>
        <v/>
      </c>
      <c r="N97" s="23"/>
      <c r="O97" s="25"/>
      <c r="P97" s="23"/>
      <c r="Q97" s="23"/>
      <c r="R97" s="51" t="str">
        <f>IF(P97="","",T97*M97*LOOKUP(RIGHT($D$2,3),定数!$A$6:$A$13,定数!$B$6:$B$13))</f>
        <v/>
      </c>
      <c r="S97" s="51"/>
      <c r="T97" s="52" t="str">
        <f t="shared" si="16"/>
        <v/>
      </c>
      <c r="U97" s="52"/>
      <c r="V97" t="str">
        <f t="shared" si="19"/>
        <v/>
      </c>
      <c r="W97" t="str">
        <f t="shared" si="19"/>
        <v/>
      </c>
      <c r="X97" s="74" t="str">
        <f t="shared" si="17"/>
        <v/>
      </c>
      <c r="Y97" s="75" t="str">
        <f t="shared" si="18"/>
        <v/>
      </c>
      <c r="Z97" t="str">
        <f t="shared" si="12"/>
        <v/>
      </c>
      <c r="AA97" t="str">
        <f t="shared" si="13"/>
        <v/>
      </c>
    </row>
    <row r="98" spans="2:27">
      <c r="B98" s="23">
        <v>90</v>
      </c>
      <c r="C98" s="24" t="str">
        <f t="shared" si="11"/>
        <v/>
      </c>
      <c r="D98" s="24"/>
      <c r="E98" s="23"/>
      <c r="F98" s="25"/>
      <c r="G98" s="23"/>
      <c r="H98" s="23"/>
      <c r="I98" s="23"/>
      <c r="J98" s="23"/>
      <c r="K98" s="72" t="str">
        <f t="shared" si="14"/>
        <v/>
      </c>
      <c r="L98" s="73"/>
      <c r="M98" s="47" t="str">
        <f>IF(J98="","",(K98/J98)/LOOKUP(RIGHT($D$2,3),定数!$A$6:$A$13,定数!$B$6:$B$13))</f>
        <v/>
      </c>
      <c r="N98" s="23"/>
      <c r="O98" s="25"/>
      <c r="P98" s="23"/>
      <c r="Q98" s="23"/>
      <c r="R98" s="51" t="str">
        <f>IF(P98="","",T98*M98*LOOKUP(RIGHT($D$2,3),定数!$A$6:$A$13,定数!$B$6:$B$13))</f>
        <v/>
      </c>
      <c r="S98" s="51"/>
      <c r="T98" s="52" t="str">
        <f t="shared" si="16"/>
        <v/>
      </c>
      <c r="U98" s="52"/>
      <c r="V98" t="str">
        <f t="shared" si="19"/>
        <v/>
      </c>
      <c r="W98" t="str">
        <f t="shared" si="19"/>
        <v/>
      </c>
      <c r="X98" s="74" t="str">
        <f t="shared" si="17"/>
        <v/>
      </c>
      <c r="Y98" s="75" t="str">
        <f t="shared" si="18"/>
        <v/>
      </c>
      <c r="Z98" t="str">
        <f t="shared" si="12"/>
        <v/>
      </c>
      <c r="AA98" t="str">
        <f t="shared" si="13"/>
        <v/>
      </c>
    </row>
    <row r="99" spans="2:27">
      <c r="B99" s="23">
        <v>91</v>
      </c>
      <c r="C99" s="24" t="str">
        <f t="shared" si="11"/>
        <v/>
      </c>
      <c r="D99" s="24"/>
      <c r="E99" s="23"/>
      <c r="F99" s="25"/>
      <c r="G99" s="23"/>
      <c r="H99" s="23"/>
      <c r="I99" s="23"/>
      <c r="J99" s="23"/>
      <c r="K99" s="72" t="str">
        <f t="shared" si="14"/>
        <v/>
      </c>
      <c r="L99" s="73"/>
      <c r="M99" s="47" t="str">
        <f>IF(J99="","",(K99/J99)/LOOKUP(RIGHT($D$2,3),定数!$A$6:$A$13,定数!$B$6:$B$13))</f>
        <v/>
      </c>
      <c r="N99" s="23"/>
      <c r="O99" s="25"/>
      <c r="P99" s="23"/>
      <c r="Q99" s="23"/>
      <c r="R99" s="51" t="str">
        <f>IF(P99="","",T99*M99*LOOKUP(RIGHT($D$2,3),定数!$A$6:$A$13,定数!$B$6:$B$13))</f>
        <v/>
      </c>
      <c r="S99" s="51"/>
      <c r="T99" s="52" t="str">
        <f t="shared" si="16"/>
        <v/>
      </c>
      <c r="U99" s="52"/>
      <c r="V99" t="str">
        <f t="shared" si="19"/>
        <v/>
      </c>
      <c r="W99" t="str">
        <f t="shared" si="19"/>
        <v/>
      </c>
      <c r="X99" s="74" t="str">
        <f t="shared" si="17"/>
        <v/>
      </c>
      <c r="Y99" s="75" t="str">
        <f t="shared" si="18"/>
        <v/>
      </c>
      <c r="Z99" t="str">
        <f t="shared" si="12"/>
        <v/>
      </c>
      <c r="AA99" t="str">
        <f t="shared" si="13"/>
        <v/>
      </c>
    </row>
    <row r="100" spans="2:27">
      <c r="B100" s="23">
        <v>92</v>
      </c>
      <c r="C100" s="24" t="str">
        <f t="shared" si="11"/>
        <v/>
      </c>
      <c r="D100" s="24"/>
      <c r="E100" s="23"/>
      <c r="F100" s="25"/>
      <c r="G100" s="23"/>
      <c r="H100" s="23"/>
      <c r="I100" s="23"/>
      <c r="J100" s="23"/>
      <c r="K100" s="72" t="str">
        <f t="shared" si="14"/>
        <v/>
      </c>
      <c r="L100" s="73"/>
      <c r="M100" s="47" t="str">
        <f>IF(J100="","",(K100/J100)/LOOKUP(RIGHT($D$2,3),定数!$A$6:$A$13,定数!$B$6:$B$13))</f>
        <v/>
      </c>
      <c r="N100" s="23"/>
      <c r="O100" s="25"/>
      <c r="P100" s="23"/>
      <c r="Q100" s="23"/>
      <c r="R100" s="51" t="str">
        <f>IF(P100="","",T100*M100*LOOKUP(RIGHT($D$2,3),定数!$A$6:$A$13,定数!$B$6:$B$13))</f>
        <v/>
      </c>
      <c r="S100" s="51"/>
      <c r="T100" s="52" t="str">
        <f t="shared" si="16"/>
        <v/>
      </c>
      <c r="U100" s="52"/>
      <c r="V100" t="str">
        <f t="shared" si="19"/>
        <v/>
      </c>
      <c r="W100" t="str">
        <f t="shared" si="19"/>
        <v/>
      </c>
      <c r="X100" s="74" t="str">
        <f t="shared" si="17"/>
        <v/>
      </c>
      <c r="Y100" s="75" t="str">
        <f t="shared" si="18"/>
        <v/>
      </c>
      <c r="Z100" t="str">
        <f t="shared" si="12"/>
        <v/>
      </c>
      <c r="AA100" t="str">
        <f t="shared" si="13"/>
        <v/>
      </c>
    </row>
    <row r="101" spans="2:27">
      <c r="B101" s="23">
        <v>93</v>
      </c>
      <c r="C101" s="24" t="str">
        <f t="shared" si="11"/>
        <v/>
      </c>
      <c r="D101" s="24"/>
      <c r="E101" s="23"/>
      <c r="F101" s="25"/>
      <c r="G101" s="23"/>
      <c r="H101" s="23"/>
      <c r="I101" s="23"/>
      <c r="J101" s="23"/>
      <c r="K101" s="72" t="str">
        <f t="shared" si="14"/>
        <v/>
      </c>
      <c r="L101" s="73"/>
      <c r="M101" s="47" t="str">
        <f>IF(J101="","",(K101/J101)/LOOKUP(RIGHT($D$2,3),定数!$A$6:$A$13,定数!$B$6:$B$13))</f>
        <v/>
      </c>
      <c r="N101" s="23"/>
      <c r="O101" s="25"/>
      <c r="P101" s="23"/>
      <c r="Q101" s="23"/>
      <c r="R101" s="51" t="str">
        <f>IF(P101="","",T101*M101*LOOKUP(RIGHT($D$2,3),定数!$A$6:$A$13,定数!$B$6:$B$13))</f>
        <v/>
      </c>
      <c r="S101" s="51"/>
      <c r="T101" s="52" t="str">
        <f t="shared" si="16"/>
        <v/>
      </c>
      <c r="U101" s="52"/>
      <c r="V101" t="str">
        <f t="shared" si="19"/>
        <v/>
      </c>
      <c r="W101" t="str">
        <f t="shared" si="19"/>
        <v/>
      </c>
      <c r="X101" s="74" t="str">
        <f t="shared" si="17"/>
        <v/>
      </c>
      <c r="Y101" s="75" t="str">
        <f t="shared" si="18"/>
        <v/>
      </c>
      <c r="Z101" t="str">
        <f t="shared" si="12"/>
        <v/>
      </c>
      <c r="AA101" t="str">
        <f t="shared" si="13"/>
        <v/>
      </c>
    </row>
    <row r="102" spans="2:27">
      <c r="B102" s="23">
        <v>94</v>
      </c>
      <c r="C102" s="24" t="str">
        <f t="shared" si="11"/>
        <v/>
      </c>
      <c r="D102" s="24"/>
      <c r="E102" s="23"/>
      <c r="F102" s="25"/>
      <c r="G102" s="23"/>
      <c r="H102" s="23"/>
      <c r="I102" s="23"/>
      <c r="J102" s="23"/>
      <c r="K102" s="72" t="str">
        <f t="shared" si="14"/>
        <v/>
      </c>
      <c r="L102" s="73"/>
      <c r="M102" s="47" t="str">
        <f>IF(J102="","",(K102/J102)/LOOKUP(RIGHT($D$2,3),定数!$A$6:$A$13,定数!$B$6:$B$13))</f>
        <v/>
      </c>
      <c r="N102" s="23"/>
      <c r="O102" s="25"/>
      <c r="P102" s="23"/>
      <c r="Q102" s="23"/>
      <c r="R102" s="51" t="str">
        <f>IF(P102="","",T102*M102*LOOKUP(RIGHT($D$2,3),定数!$A$6:$A$13,定数!$B$6:$B$13))</f>
        <v/>
      </c>
      <c r="S102" s="51"/>
      <c r="T102" s="52" t="str">
        <f t="shared" si="16"/>
        <v/>
      </c>
      <c r="U102" s="52"/>
      <c r="V102" t="str">
        <f t="shared" si="19"/>
        <v/>
      </c>
      <c r="W102" t="str">
        <f t="shared" si="19"/>
        <v/>
      </c>
      <c r="X102" s="74" t="str">
        <f t="shared" si="17"/>
        <v/>
      </c>
      <c r="Y102" s="75" t="str">
        <f t="shared" si="18"/>
        <v/>
      </c>
      <c r="Z102" t="str">
        <f t="shared" si="12"/>
        <v/>
      </c>
      <c r="AA102" t="str">
        <f t="shared" si="13"/>
        <v/>
      </c>
    </row>
    <row r="103" spans="2:27">
      <c r="B103" s="23">
        <v>95</v>
      </c>
      <c r="C103" s="24" t="str">
        <f t="shared" si="11"/>
        <v/>
      </c>
      <c r="D103" s="24"/>
      <c r="E103" s="23"/>
      <c r="F103" s="25"/>
      <c r="G103" s="23"/>
      <c r="H103" s="23"/>
      <c r="I103" s="23"/>
      <c r="J103" s="23"/>
      <c r="K103" s="72" t="str">
        <f t="shared" si="14"/>
        <v/>
      </c>
      <c r="L103" s="73"/>
      <c r="M103" s="47" t="str">
        <f>IF(J103="","",(K103/J103)/LOOKUP(RIGHT($D$2,3),定数!$A$6:$A$13,定数!$B$6:$B$13))</f>
        <v/>
      </c>
      <c r="N103" s="23"/>
      <c r="O103" s="25"/>
      <c r="P103" s="23"/>
      <c r="Q103" s="23"/>
      <c r="R103" s="51" t="str">
        <f>IF(P103="","",T103*M103*LOOKUP(RIGHT($D$2,3),定数!$A$6:$A$13,定数!$B$6:$B$13))</f>
        <v/>
      </c>
      <c r="S103" s="51"/>
      <c r="T103" s="52" t="str">
        <f t="shared" si="16"/>
        <v/>
      </c>
      <c r="U103" s="52"/>
      <c r="V103" t="str">
        <f t="shared" si="19"/>
        <v/>
      </c>
      <c r="W103" t="str">
        <f t="shared" si="19"/>
        <v/>
      </c>
      <c r="X103" s="74" t="str">
        <f t="shared" si="17"/>
        <v/>
      </c>
      <c r="Y103" s="75" t="str">
        <f t="shared" si="18"/>
        <v/>
      </c>
      <c r="Z103" t="str">
        <f t="shared" si="12"/>
        <v/>
      </c>
      <c r="AA103" t="str">
        <f t="shared" si="13"/>
        <v/>
      </c>
    </row>
    <row r="104" spans="2:27">
      <c r="B104" s="23">
        <v>96</v>
      </c>
      <c r="C104" s="24" t="str">
        <f t="shared" si="11"/>
        <v/>
      </c>
      <c r="D104" s="24"/>
      <c r="E104" s="23"/>
      <c r="F104" s="25"/>
      <c r="G104" s="23"/>
      <c r="H104" s="23"/>
      <c r="I104" s="23"/>
      <c r="J104" s="23"/>
      <c r="K104" s="72" t="str">
        <f t="shared" si="14"/>
        <v/>
      </c>
      <c r="L104" s="73"/>
      <c r="M104" s="47" t="str">
        <f>IF(J104="","",(K104/J104)/LOOKUP(RIGHT($D$2,3),定数!$A$6:$A$13,定数!$B$6:$B$13))</f>
        <v/>
      </c>
      <c r="N104" s="23"/>
      <c r="O104" s="25"/>
      <c r="P104" s="23"/>
      <c r="Q104" s="23"/>
      <c r="R104" s="51" t="str">
        <f>IF(P104="","",T104*M104*LOOKUP(RIGHT($D$2,3),定数!$A$6:$A$13,定数!$B$6:$B$13))</f>
        <v/>
      </c>
      <c r="S104" s="51"/>
      <c r="T104" s="52" t="str">
        <f t="shared" si="16"/>
        <v/>
      </c>
      <c r="U104" s="52"/>
      <c r="V104" t="str">
        <f t="shared" si="19"/>
        <v/>
      </c>
      <c r="W104" t="str">
        <f t="shared" si="19"/>
        <v/>
      </c>
      <c r="X104" s="74" t="str">
        <f t="shared" si="17"/>
        <v/>
      </c>
      <c r="Y104" s="75" t="str">
        <f t="shared" si="18"/>
        <v/>
      </c>
      <c r="Z104" t="str">
        <f t="shared" si="12"/>
        <v/>
      </c>
      <c r="AA104" t="str">
        <f t="shared" si="13"/>
        <v/>
      </c>
    </row>
    <row r="105" spans="2:27">
      <c r="B105" s="23">
        <v>97</v>
      </c>
      <c r="C105" s="24" t="str">
        <f t="shared" si="11"/>
        <v/>
      </c>
      <c r="D105" s="24"/>
      <c r="E105" s="23"/>
      <c r="F105" s="25"/>
      <c r="G105" s="23"/>
      <c r="H105" s="23"/>
      <c r="I105" s="23"/>
      <c r="J105" s="23"/>
      <c r="K105" s="72" t="str">
        <f t="shared" si="14"/>
        <v/>
      </c>
      <c r="L105" s="73"/>
      <c r="M105" s="47" t="str">
        <f>IF(J105="","",(K105/J105)/LOOKUP(RIGHT($D$2,3),定数!$A$6:$A$13,定数!$B$6:$B$13))</f>
        <v/>
      </c>
      <c r="N105" s="23"/>
      <c r="O105" s="25"/>
      <c r="P105" s="23"/>
      <c r="Q105" s="23"/>
      <c r="R105" s="51" t="str">
        <f>IF(P105="","",T105*M105*LOOKUP(RIGHT($D$2,3),定数!$A$6:$A$13,定数!$B$6:$B$13))</f>
        <v/>
      </c>
      <c r="S105" s="51"/>
      <c r="T105" s="52" t="str">
        <f t="shared" si="16"/>
        <v/>
      </c>
      <c r="U105" s="52"/>
      <c r="V105" t="str">
        <f t="shared" si="19"/>
        <v/>
      </c>
      <c r="W105" t="str">
        <f t="shared" si="19"/>
        <v/>
      </c>
      <c r="X105" s="74" t="str">
        <f t="shared" si="17"/>
        <v/>
      </c>
      <c r="Y105" s="75" t="str">
        <f t="shared" si="18"/>
        <v/>
      </c>
      <c r="Z105" t="str">
        <f t="shared" si="12"/>
        <v/>
      </c>
      <c r="AA105" t="str">
        <f t="shared" si="13"/>
        <v/>
      </c>
    </row>
    <row r="106" spans="2:27">
      <c r="B106" s="23">
        <v>98</v>
      </c>
      <c r="C106" s="24" t="str">
        <f t="shared" si="11"/>
        <v/>
      </c>
      <c r="D106" s="24"/>
      <c r="E106" s="23"/>
      <c r="F106" s="25"/>
      <c r="G106" s="23"/>
      <c r="H106" s="23"/>
      <c r="I106" s="23"/>
      <c r="J106" s="23"/>
      <c r="K106" s="72" t="str">
        <f t="shared" si="14"/>
        <v/>
      </c>
      <c r="L106" s="73"/>
      <c r="M106" s="47" t="str">
        <f>IF(J106="","",(K106/J106)/LOOKUP(RIGHT($D$2,3),定数!$A$6:$A$13,定数!$B$6:$B$13))</f>
        <v/>
      </c>
      <c r="N106" s="23"/>
      <c r="O106" s="25"/>
      <c r="P106" s="23"/>
      <c r="Q106" s="23"/>
      <c r="R106" s="51" t="str">
        <f>IF(P106="","",T106*M106*LOOKUP(RIGHT($D$2,3),定数!$A$6:$A$13,定数!$B$6:$B$13))</f>
        <v/>
      </c>
      <c r="S106" s="51"/>
      <c r="T106" s="52" t="str">
        <f t="shared" si="16"/>
        <v/>
      </c>
      <c r="U106" s="52"/>
      <c r="V106" t="str">
        <f t="shared" si="19"/>
        <v/>
      </c>
      <c r="W106" t="str">
        <f t="shared" si="19"/>
        <v/>
      </c>
      <c r="X106" s="74" t="str">
        <f t="shared" si="17"/>
        <v/>
      </c>
      <c r="Y106" s="75" t="str">
        <f t="shared" si="18"/>
        <v/>
      </c>
      <c r="Z106" t="str">
        <f t="shared" si="12"/>
        <v/>
      </c>
      <c r="AA106" t="str">
        <f t="shared" si="13"/>
        <v/>
      </c>
    </row>
    <row r="107" spans="2:27">
      <c r="B107" s="23">
        <v>99</v>
      </c>
      <c r="C107" s="24" t="str">
        <f t="shared" si="11"/>
        <v/>
      </c>
      <c r="D107" s="24"/>
      <c r="E107" s="23"/>
      <c r="F107" s="25"/>
      <c r="G107" s="23"/>
      <c r="H107" s="23"/>
      <c r="I107" s="23"/>
      <c r="J107" s="23"/>
      <c r="K107" s="72" t="str">
        <f t="shared" si="14"/>
        <v/>
      </c>
      <c r="L107" s="73"/>
      <c r="M107" s="47" t="str">
        <f>IF(J107="","",(K107/J107)/LOOKUP(RIGHT($D$2,3),定数!$A$6:$A$13,定数!$B$6:$B$13))</f>
        <v/>
      </c>
      <c r="N107" s="23"/>
      <c r="O107" s="25"/>
      <c r="P107" s="23"/>
      <c r="Q107" s="23"/>
      <c r="R107" s="51" t="str">
        <f>IF(P107="","",T107*M107*LOOKUP(RIGHT($D$2,3),定数!$A$6:$A$13,定数!$B$6:$B$13))</f>
        <v/>
      </c>
      <c r="S107" s="51"/>
      <c r="T107" s="52" t="str">
        <f t="shared" si="16"/>
        <v/>
      </c>
      <c r="U107" s="52"/>
      <c r="V107" t="str">
        <f>IF(S107&lt;&gt;"",IF(S107&lt;0,1+V106,0),"")</f>
        <v/>
      </c>
      <c r="W107" t="str">
        <f>IF(T107&lt;&gt;"",IF(T107&lt;0,1+W106,0),"")</f>
        <v/>
      </c>
      <c r="X107" s="74" t="str">
        <f t="shared" si="17"/>
        <v/>
      </c>
      <c r="Y107" s="75" t="str">
        <f t="shared" si="18"/>
        <v/>
      </c>
      <c r="Z107" t="str">
        <f t="shared" si="12"/>
        <v/>
      </c>
      <c r="AA107" t="str">
        <f t="shared" si="13"/>
        <v/>
      </c>
    </row>
    <row r="108" spans="2:27">
      <c r="B108" s="23">
        <v>100</v>
      </c>
      <c r="C108" s="24" t="str">
        <f t="shared" si="11"/>
        <v/>
      </c>
      <c r="D108" s="24"/>
      <c r="E108" s="23"/>
      <c r="F108" s="25"/>
      <c r="G108" s="23"/>
      <c r="H108" s="23"/>
      <c r="I108" s="23"/>
      <c r="J108" s="23"/>
      <c r="K108" s="72" t="str">
        <f t="shared" si="14"/>
        <v/>
      </c>
      <c r="L108" s="73"/>
      <c r="M108" s="47" t="str">
        <f>IF(J108="","",(K108/J108)/LOOKUP(RIGHT($D$2,3),定数!$A$6:$A$13,定数!$B$6:$B$13))</f>
        <v/>
      </c>
      <c r="N108" s="23"/>
      <c r="O108" s="25"/>
      <c r="P108" s="23"/>
      <c r="Q108" s="23"/>
      <c r="R108" s="51" t="str">
        <f>IF(P108="","",T108*M108*LOOKUP(RIGHT($D$2,3),定数!$A$6:$A$13,定数!$B$6:$B$13))</f>
        <v/>
      </c>
      <c r="S108" s="51"/>
      <c r="T108" s="52" t="str">
        <f t="shared" si="16"/>
        <v/>
      </c>
      <c r="U108" s="52"/>
      <c r="V108" t="str">
        <f>IF(S108&lt;&gt;"",IF(S108&lt;0,1+V107,0),"")</f>
        <v/>
      </c>
      <c r="W108" t="str">
        <f>IF(T108&lt;&gt;"",IF(T108&lt;0,1+W107,0),"")</f>
        <v/>
      </c>
      <c r="X108" s="74" t="str">
        <f t="shared" si="17"/>
        <v/>
      </c>
      <c r="Y108" s="75" t="str">
        <f t="shared" si="18"/>
        <v/>
      </c>
      <c r="Z108" t="str">
        <f t="shared" si="12"/>
        <v/>
      </c>
      <c r="AA108" t="str">
        <f t="shared" si="13"/>
        <v/>
      </c>
    </row>
    <row r="109" spans="2:18">
      <c r="B109" s="48"/>
      <c r="C109" s="48"/>
      <c r="D109" s="48"/>
      <c r="E109" s="48"/>
      <c r="F109" s="48"/>
      <c r="G109" s="48"/>
      <c r="H109" s="48"/>
      <c r="I109" s="48"/>
      <c r="J109" s="48"/>
      <c r="K109" s="48"/>
      <c r="L109" s="48"/>
      <c r="M109" s="48"/>
      <c r="N109" s="48"/>
      <c r="O109" s="48"/>
      <c r="P109" s="48"/>
      <c r="Q109" s="48"/>
      <c r="R109" s="48"/>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0" priority="3" stopIfTrue="1" operator="equal">
      <formula>"買"</formula>
    </cfRule>
    <cfRule type="cellIs" dxfId="1" priority="4" stopIfTrue="1" operator="equal">
      <formula>"売"</formula>
    </cfRule>
  </conditionalFormatting>
  <conditionalFormatting sqref="G13">
    <cfRule type="cellIs" dxfId="0" priority="1" stopIfTrue="1" operator="equal">
      <formula>"買"</formula>
    </cfRule>
    <cfRule type="cellIs" dxfId="1" priority="2" stopIfTrue="1" operator="equal">
      <formula>"売"</formula>
    </cfRule>
  </conditionalFormatting>
  <conditionalFormatting sqref="G46">
    <cfRule type="cellIs" dxfId="0" priority="5" stopIfTrue="1" operator="equal">
      <formula>"買"</formula>
    </cfRule>
    <cfRule type="cellIs" dxfId="1" priority="6" stopIfTrue="1" operator="equal">
      <formula>"売"</formula>
    </cfRule>
  </conditionalFormatting>
  <conditionalFormatting sqref="G9:G11 G14:G45 G47:G108">
    <cfRule type="cellIs" dxfId="0" priority="7" stopIfTrue="1" operator="equal">
      <formula>"買"</formula>
    </cfRule>
    <cfRule type="cellIs" dxfId="1"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93"/>
  <sheetViews>
    <sheetView topLeftCell="A127" workbookViewId="0">
      <selection activeCell="D393" sqref="D393"/>
    </sheetView>
  </sheetViews>
  <sheetFormatPr defaultColWidth="9" defaultRowHeight="14.25" outlineLevelCol="1"/>
  <cols>
    <col min="1" max="1" width="7.375" style="68" customWidth="1"/>
    <col min="2" max="2" width="8.125" customWidth="1"/>
  </cols>
  <sheetData>
    <row r="1" spans="1:2">
      <c r="A1" s="68" t="s">
        <v>53</v>
      </c>
      <c r="B1" s="68"/>
    </row>
    <row r="34" spans="1:2">
      <c r="A34" s="68" t="s">
        <v>54</v>
      </c>
      <c r="B34" s="68"/>
    </row>
    <row r="67" spans="1:2">
      <c r="A67" s="68" t="s">
        <v>55</v>
      </c>
      <c r="B67" s="68"/>
    </row>
    <row r="100" spans="1:2">
      <c r="A100" s="68" t="s">
        <v>56</v>
      </c>
      <c r="B100" s="68"/>
    </row>
    <row r="132" spans="1:2">
      <c r="A132" s="68" t="s">
        <v>57</v>
      </c>
      <c r="B132" s="68"/>
    </row>
    <row r="164" spans="1:2">
      <c r="A164" s="68" t="s">
        <v>58</v>
      </c>
      <c r="B164" s="68"/>
    </row>
    <row r="197" spans="1:2">
      <c r="A197" s="68" t="s">
        <v>59</v>
      </c>
      <c r="B197" s="68"/>
    </row>
    <row r="229" spans="1:2">
      <c r="A229" s="68" t="s">
        <v>60</v>
      </c>
      <c r="B229" s="68"/>
    </row>
    <row r="262" spans="1:2">
      <c r="A262" s="68" t="s">
        <v>61</v>
      </c>
      <c r="B262" s="68"/>
    </row>
    <row r="295" spans="1:2">
      <c r="A295" s="68" t="s">
        <v>62</v>
      </c>
      <c r="B295" s="68"/>
    </row>
    <row r="327" spans="1:2">
      <c r="A327" s="68" t="s">
        <v>63</v>
      </c>
      <c r="B327" s="68"/>
    </row>
    <row r="360" spans="1:2">
      <c r="A360" s="68" t="s">
        <v>64</v>
      </c>
      <c r="B360" s="68"/>
    </row>
    <row r="393" spans="1:2">
      <c r="A393" s="68" t="s">
        <v>65</v>
      </c>
      <c r="B393" s="68"/>
    </row>
  </sheetData>
  <mergeCells count="13">
    <mergeCell ref="A1:B1"/>
    <mergeCell ref="A34:B34"/>
    <mergeCell ref="A67:B67"/>
    <mergeCell ref="A100:B100"/>
    <mergeCell ref="A132:B132"/>
    <mergeCell ref="A164:B164"/>
    <mergeCell ref="A197:B197"/>
    <mergeCell ref="A229:B229"/>
    <mergeCell ref="A262:B262"/>
    <mergeCell ref="A295:B295"/>
    <mergeCell ref="A327:B327"/>
    <mergeCell ref="A360:B360"/>
    <mergeCell ref="A393:B393"/>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tabSelected="1" zoomScale="145" zoomScaleNormal="145" workbookViewId="0">
      <selection activeCell="D10" sqref="D10"/>
    </sheetView>
  </sheetViews>
  <sheetFormatPr defaultColWidth="9" defaultRowHeight="13.5"/>
  <sheetData>
    <row r="1" spans="1:1">
      <c r="A1" t="s">
        <v>66</v>
      </c>
    </row>
    <row r="2" spans="1:10">
      <c r="A2" s="64" t="s">
        <v>67</v>
      </c>
      <c r="B2" s="65"/>
      <c r="C2" s="65"/>
      <c r="D2" s="65"/>
      <c r="E2" s="65"/>
      <c r="F2" s="65"/>
      <c r="G2" s="65"/>
      <c r="H2" s="65"/>
      <c r="I2" s="65"/>
      <c r="J2" s="65"/>
    </row>
    <row r="3" spans="1:10">
      <c r="A3" s="65"/>
      <c r="B3" s="65"/>
      <c r="C3" s="65"/>
      <c r="D3" s="65"/>
      <c r="E3" s="65"/>
      <c r="F3" s="65"/>
      <c r="G3" s="65"/>
      <c r="H3" s="65"/>
      <c r="I3" s="65"/>
      <c r="J3" s="65"/>
    </row>
    <row r="4" spans="1:10">
      <c r="A4" s="65"/>
      <c r="B4" s="65"/>
      <c r="C4" s="65"/>
      <c r="D4" s="65"/>
      <c r="E4" s="65"/>
      <c r="F4" s="65"/>
      <c r="G4" s="65"/>
      <c r="H4" s="65"/>
      <c r="I4" s="65"/>
      <c r="J4" s="65"/>
    </row>
    <row r="5" spans="1:10">
      <c r="A5" s="65"/>
      <c r="B5" s="65"/>
      <c r="C5" s="65"/>
      <c r="D5" s="65"/>
      <c r="E5" s="65"/>
      <c r="F5" s="65"/>
      <c r="G5" s="65"/>
      <c r="H5" s="65"/>
      <c r="I5" s="65"/>
      <c r="J5" s="65"/>
    </row>
    <row r="6" spans="1:10">
      <c r="A6" s="65"/>
      <c r="B6" s="65"/>
      <c r="C6" s="65"/>
      <c r="D6" s="65"/>
      <c r="E6" s="65"/>
      <c r="F6" s="65"/>
      <c r="G6" s="65"/>
      <c r="H6" s="65"/>
      <c r="I6" s="65"/>
      <c r="J6" s="65"/>
    </row>
    <row r="7" spans="1:10">
      <c r="A7" s="65"/>
      <c r="B7" s="65"/>
      <c r="C7" s="65"/>
      <c r="D7" s="65"/>
      <c r="E7" s="65"/>
      <c r="F7" s="65"/>
      <c r="G7" s="65"/>
      <c r="H7" s="65"/>
      <c r="I7" s="65"/>
      <c r="J7" s="65"/>
    </row>
    <row r="8" spans="1:10">
      <c r="A8" s="65"/>
      <c r="B8" s="65"/>
      <c r="C8" s="65"/>
      <c r="D8" s="65"/>
      <c r="E8" s="65"/>
      <c r="F8" s="65"/>
      <c r="G8" s="65"/>
      <c r="H8" s="65"/>
      <c r="I8" s="65"/>
      <c r="J8" s="65"/>
    </row>
    <row r="9" spans="1:10">
      <c r="A9" s="65"/>
      <c r="B9" s="65"/>
      <c r="C9" s="65"/>
      <c r="D9" s="65"/>
      <c r="E9" s="65"/>
      <c r="F9" s="65"/>
      <c r="G9" s="65"/>
      <c r="H9" s="65"/>
      <c r="I9" s="65"/>
      <c r="J9" s="65"/>
    </row>
    <row r="11" spans="1:1">
      <c r="A11" t="s">
        <v>68</v>
      </c>
    </row>
    <row r="12" spans="1:10">
      <c r="A12" s="66" t="s">
        <v>69</v>
      </c>
      <c r="B12" s="67"/>
      <c r="C12" s="67"/>
      <c r="D12" s="67"/>
      <c r="E12" s="67"/>
      <c r="F12" s="67"/>
      <c r="G12" s="67"/>
      <c r="H12" s="67"/>
      <c r="I12" s="67"/>
      <c r="J12" s="67"/>
    </row>
    <row r="13" spans="1:10">
      <c r="A13" s="67"/>
      <c r="B13" s="67"/>
      <c r="C13" s="67"/>
      <c r="D13" s="67"/>
      <c r="E13" s="67"/>
      <c r="F13" s="67"/>
      <c r="G13" s="67"/>
      <c r="H13" s="67"/>
      <c r="I13" s="67"/>
      <c r="J13" s="67"/>
    </row>
    <row r="14" spans="1:10">
      <c r="A14" s="67"/>
      <c r="B14" s="67"/>
      <c r="C14" s="67"/>
      <c r="D14" s="67"/>
      <c r="E14" s="67"/>
      <c r="F14" s="67"/>
      <c r="G14" s="67"/>
      <c r="H14" s="67"/>
      <c r="I14" s="67"/>
      <c r="J14" s="67"/>
    </row>
    <row r="15" spans="1:10">
      <c r="A15" s="67"/>
      <c r="B15" s="67"/>
      <c r="C15" s="67"/>
      <c r="D15" s="67"/>
      <c r="E15" s="67"/>
      <c r="F15" s="67"/>
      <c r="G15" s="67"/>
      <c r="H15" s="67"/>
      <c r="I15" s="67"/>
      <c r="J15" s="67"/>
    </row>
    <row r="16" spans="1:10">
      <c r="A16" s="67"/>
      <c r="B16" s="67"/>
      <c r="C16" s="67"/>
      <c r="D16" s="67"/>
      <c r="E16" s="67"/>
      <c r="F16" s="67"/>
      <c r="G16" s="67"/>
      <c r="H16" s="67"/>
      <c r="I16" s="67"/>
      <c r="J16" s="67"/>
    </row>
    <row r="17" spans="1:10">
      <c r="A17" s="67"/>
      <c r="B17" s="67"/>
      <c r="C17" s="67"/>
      <c r="D17" s="67"/>
      <c r="E17" s="67"/>
      <c r="F17" s="67"/>
      <c r="G17" s="67"/>
      <c r="H17" s="67"/>
      <c r="I17" s="67"/>
      <c r="J17" s="67"/>
    </row>
    <row r="18" spans="1:10">
      <c r="A18" s="67"/>
      <c r="B18" s="67"/>
      <c r="C18" s="67"/>
      <c r="D18" s="67"/>
      <c r="E18" s="67"/>
      <c r="F18" s="67"/>
      <c r="G18" s="67"/>
      <c r="H18" s="67"/>
      <c r="I18" s="67"/>
      <c r="J18" s="67"/>
    </row>
    <row r="19" spans="1:10">
      <c r="A19" s="67"/>
      <c r="B19" s="67"/>
      <c r="C19" s="67"/>
      <c r="D19" s="67"/>
      <c r="E19" s="67"/>
      <c r="F19" s="67"/>
      <c r="G19" s="67"/>
      <c r="H19" s="67"/>
      <c r="I19" s="67"/>
      <c r="J19" s="67"/>
    </row>
    <row r="21" spans="1:1">
      <c r="A21" t="s">
        <v>70</v>
      </c>
    </row>
    <row r="22" spans="1:10">
      <c r="A22" s="66" t="s">
        <v>67</v>
      </c>
      <c r="B22" s="66"/>
      <c r="C22" s="66"/>
      <c r="D22" s="66"/>
      <c r="E22" s="66"/>
      <c r="F22" s="66"/>
      <c r="G22" s="66"/>
      <c r="H22" s="66"/>
      <c r="I22" s="66"/>
      <c r="J22" s="66"/>
    </row>
    <row r="23" spans="1:10">
      <c r="A23" s="66"/>
      <c r="B23" s="66"/>
      <c r="C23" s="66"/>
      <c r="D23" s="66"/>
      <c r="E23" s="66"/>
      <c r="F23" s="66"/>
      <c r="G23" s="66"/>
      <c r="H23" s="66"/>
      <c r="I23" s="66"/>
      <c r="J23" s="66"/>
    </row>
    <row r="24" spans="1:10">
      <c r="A24" s="66"/>
      <c r="B24" s="66"/>
      <c r="C24" s="66"/>
      <c r="D24" s="66"/>
      <c r="E24" s="66"/>
      <c r="F24" s="66"/>
      <c r="G24" s="66"/>
      <c r="H24" s="66"/>
      <c r="I24" s="66"/>
      <c r="J24" s="66"/>
    </row>
    <row r="25" spans="1:10">
      <c r="A25" s="66"/>
      <c r="B25" s="66"/>
      <c r="C25" s="66"/>
      <c r="D25" s="66"/>
      <c r="E25" s="66"/>
      <c r="F25" s="66"/>
      <c r="G25" s="66"/>
      <c r="H25" s="66"/>
      <c r="I25" s="66"/>
      <c r="J25" s="66"/>
    </row>
    <row r="26" spans="1:10">
      <c r="A26" s="66"/>
      <c r="B26" s="66"/>
      <c r="C26" s="66"/>
      <c r="D26" s="66"/>
      <c r="E26" s="66"/>
      <c r="F26" s="66"/>
      <c r="G26" s="66"/>
      <c r="H26" s="66"/>
      <c r="I26" s="66"/>
      <c r="J26" s="66"/>
    </row>
    <row r="27" spans="1:10">
      <c r="A27" s="66"/>
      <c r="B27" s="66"/>
      <c r="C27" s="66"/>
      <c r="D27" s="66"/>
      <c r="E27" s="66"/>
      <c r="F27" s="66"/>
      <c r="G27" s="66"/>
      <c r="H27" s="66"/>
      <c r="I27" s="66"/>
      <c r="J27" s="66"/>
    </row>
    <row r="28" spans="1:10">
      <c r="A28" s="66"/>
      <c r="B28" s="66"/>
      <c r="C28" s="66"/>
      <c r="D28" s="66"/>
      <c r="E28" s="66"/>
      <c r="F28" s="66"/>
      <c r="G28" s="66"/>
      <c r="H28" s="66"/>
      <c r="I28" s="66"/>
      <c r="J28" s="66"/>
    </row>
    <row r="29" spans="1:10">
      <c r="A29" s="66"/>
      <c r="B29" s="66"/>
      <c r="C29" s="66"/>
      <c r="D29" s="66"/>
      <c r="E29" s="66"/>
      <c r="F29" s="66"/>
      <c r="G29" s="66"/>
      <c r="H29" s="66"/>
      <c r="I29" s="66"/>
      <c r="J29" s="66"/>
    </row>
  </sheetData>
  <mergeCells count="3">
    <mergeCell ref="A2:J9"/>
    <mergeCell ref="A12:J19"/>
    <mergeCell ref="A22:J29"/>
  </mergeCells>
  <pageMargins left="0.75" right="0.75" top="1" bottom="1" header="0.511111111111111" footer="0.511111111111111"/>
  <pageSetup paperSize="9" firstPageNumber="4294963191" orientation="portrait" useFirstPageNumber="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12"/>
  <sheetViews>
    <sheetView workbookViewId="0">
      <selection activeCell="E27" sqref="E27"/>
    </sheetView>
  </sheetViews>
  <sheetFormatPr defaultColWidth="8.875" defaultRowHeight="17.25"/>
  <cols>
    <col min="1" max="1" width="3.125" style="53" customWidth="1"/>
    <col min="2" max="2" width="13.25" style="54" customWidth="1"/>
    <col min="3" max="3" width="15.75" style="55" customWidth="1"/>
    <col min="4" max="4" width="13" style="55" customWidth="1"/>
    <col min="5" max="5" width="15.875" style="56" customWidth="1"/>
    <col min="6" max="6" width="15.875" style="55" customWidth="1"/>
    <col min="7" max="7" width="15.875" style="56" customWidth="1"/>
    <col min="8" max="8" width="15.875" style="55" customWidth="1"/>
    <col min="9" max="9" width="15.875" style="56" customWidth="1"/>
    <col min="10" max="16384" width="8.875" style="53"/>
  </cols>
  <sheetData>
    <row r="2" spans="2:3">
      <c r="B2" s="57" t="s">
        <v>71</v>
      </c>
      <c r="C2" s="53"/>
    </row>
    <row r="4" spans="2:9">
      <c r="B4" s="58" t="s">
        <v>72</v>
      </c>
      <c r="C4" s="58" t="s">
        <v>10</v>
      </c>
      <c r="D4" s="58" t="s">
        <v>49</v>
      </c>
      <c r="E4" s="59" t="s">
        <v>73</v>
      </c>
      <c r="F4" s="58" t="s">
        <v>74</v>
      </c>
      <c r="G4" s="59" t="s">
        <v>73</v>
      </c>
      <c r="H4" s="58" t="s">
        <v>75</v>
      </c>
      <c r="I4" s="59" t="s">
        <v>73</v>
      </c>
    </row>
    <row r="5" spans="2:9">
      <c r="B5" s="60" t="s">
        <v>76</v>
      </c>
      <c r="C5" s="61" t="s">
        <v>77</v>
      </c>
      <c r="D5" s="61">
        <v>54</v>
      </c>
      <c r="E5" s="62">
        <v>42194</v>
      </c>
      <c r="F5" s="61">
        <v>100</v>
      </c>
      <c r="G5" s="62">
        <v>42197</v>
      </c>
      <c r="H5" s="61">
        <v>100</v>
      </c>
      <c r="I5" s="62">
        <v>42196</v>
      </c>
    </row>
    <row r="6" spans="2:9">
      <c r="B6" s="60" t="s">
        <v>76</v>
      </c>
      <c r="C6" s="61" t="s">
        <v>78</v>
      </c>
      <c r="D6" s="61">
        <v>46</v>
      </c>
      <c r="E6" s="62">
        <v>42195</v>
      </c>
      <c r="F6" s="61"/>
      <c r="G6" s="63"/>
      <c r="H6" s="61"/>
      <c r="I6" s="63"/>
    </row>
    <row r="7" spans="2:9">
      <c r="B7" s="60" t="s">
        <v>76</v>
      </c>
      <c r="C7" s="61"/>
      <c r="D7" s="61"/>
      <c r="E7" s="63"/>
      <c r="F7" s="61"/>
      <c r="G7" s="63"/>
      <c r="H7" s="61"/>
      <c r="I7" s="63"/>
    </row>
    <row r="8" spans="2:9">
      <c r="B8" s="60" t="s">
        <v>76</v>
      </c>
      <c r="C8" s="61"/>
      <c r="D8" s="61"/>
      <c r="E8" s="63"/>
      <c r="F8" s="61"/>
      <c r="G8" s="63"/>
      <c r="H8" s="61"/>
      <c r="I8" s="63"/>
    </row>
    <row r="9" spans="2:9">
      <c r="B9" s="60" t="s">
        <v>76</v>
      </c>
      <c r="C9" s="61"/>
      <c r="D9" s="61"/>
      <c r="E9" s="63"/>
      <c r="F9" s="61"/>
      <c r="G9" s="63"/>
      <c r="H9" s="61"/>
      <c r="I9" s="63"/>
    </row>
    <row r="10" spans="2:9">
      <c r="B10" s="60" t="s">
        <v>76</v>
      </c>
      <c r="C10" s="61"/>
      <c r="D10" s="61"/>
      <c r="E10" s="63"/>
      <c r="F10" s="61"/>
      <c r="G10" s="63"/>
      <c r="H10" s="61"/>
      <c r="I10" s="63"/>
    </row>
    <row r="11" spans="2:9">
      <c r="B11" s="60" t="s">
        <v>76</v>
      </c>
      <c r="C11" s="61"/>
      <c r="D11" s="61"/>
      <c r="E11" s="63"/>
      <c r="F11" s="61"/>
      <c r="G11" s="63"/>
      <c r="H11" s="61"/>
      <c r="I11" s="63"/>
    </row>
    <row r="12" spans="2:9">
      <c r="B12" s="60" t="s">
        <v>76</v>
      </c>
      <c r="C12" s="61"/>
      <c r="D12" s="61"/>
      <c r="E12" s="63"/>
      <c r="F12" s="61"/>
      <c r="G12" s="63"/>
      <c r="H12" s="61"/>
      <c r="I12" s="63"/>
    </row>
  </sheetData>
  <pageMargins left="0.75" right="0.75" top="1" bottom="1" header="0.511111111111111" footer="0.511111111111111"/>
  <pageSetup paperSize="9" firstPageNumber="4294963191" orientation="portrait" useFirstPageNumber="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109"/>
  <sheetViews>
    <sheetView zoomScale="115" zoomScaleNormal="115" workbookViewId="0">
      <pane ySplit="8" topLeftCell="A9" activePane="bottomLeft" state="frozen"/>
      <selection/>
      <selection pane="bottomLeft" activeCell="C7" sqref="C7:D8"/>
    </sheetView>
  </sheetViews>
  <sheetFormatPr defaultColWidth="9" defaultRowHeight="13.5"/>
  <cols>
    <col min="1" max="1" width="2.875" customWidth="1"/>
    <col min="2" max="18" width="6.625" customWidth="1"/>
    <col min="22" max="22" width="10.875" style="1" customWidth="1"/>
  </cols>
  <sheetData>
    <row r="2" spans="2:20">
      <c r="B2" s="2" t="s">
        <v>10</v>
      </c>
      <c r="C2" s="2"/>
      <c r="D2" s="3"/>
      <c r="E2" s="3"/>
      <c r="F2" s="2" t="s">
        <v>12</v>
      </c>
      <c r="G2" s="2"/>
      <c r="H2" s="3" t="s">
        <v>49</v>
      </c>
      <c r="I2" s="3"/>
      <c r="J2" s="2" t="s">
        <v>14</v>
      </c>
      <c r="K2" s="2"/>
      <c r="L2" s="26">
        <f>C9</f>
        <v>1000000</v>
      </c>
      <c r="M2" s="3"/>
      <c r="N2" s="2" t="s">
        <v>15</v>
      </c>
      <c r="O2" s="2"/>
      <c r="P2" s="26" t="e">
        <f>C108+R108</f>
        <v>#VALUE!</v>
      </c>
      <c r="Q2" s="3"/>
      <c r="R2" s="48"/>
      <c r="S2" s="48"/>
      <c r="T2" s="48"/>
    </row>
    <row r="3" ht="57" customHeight="1" spans="2:19">
      <c r="B3" s="2" t="s">
        <v>16</v>
      </c>
      <c r="C3" s="2"/>
      <c r="D3" s="4" t="s">
        <v>50</v>
      </c>
      <c r="E3" s="4"/>
      <c r="F3" s="4"/>
      <c r="G3" s="4"/>
      <c r="H3" s="4"/>
      <c r="I3" s="4"/>
      <c r="J3" s="2" t="s">
        <v>18</v>
      </c>
      <c r="K3" s="2"/>
      <c r="L3" s="4" t="s">
        <v>79</v>
      </c>
      <c r="M3" s="27"/>
      <c r="N3" s="27"/>
      <c r="O3" s="27"/>
      <c r="P3" s="27"/>
      <c r="Q3" s="27"/>
      <c r="R3" s="48"/>
      <c r="S3" s="48"/>
    </row>
    <row r="4" spans="2:20">
      <c r="B4" s="2" t="s">
        <v>20</v>
      </c>
      <c r="C4" s="2"/>
      <c r="D4" s="5">
        <f>SUM($R$9:$S$993)</f>
        <v>153684.210526316</v>
      </c>
      <c r="E4" s="5"/>
      <c r="F4" s="2" t="s">
        <v>21</v>
      </c>
      <c r="G4" s="2"/>
      <c r="H4" s="6">
        <f>SUM($T$9:$U$108)</f>
        <v>292</v>
      </c>
      <c r="I4" s="3"/>
      <c r="J4" s="28" t="s">
        <v>80</v>
      </c>
      <c r="K4" s="28"/>
      <c r="L4" s="26">
        <f>MAX($C$9:$D$990)-C9</f>
        <v>153684.210526316</v>
      </c>
      <c r="M4" s="26"/>
      <c r="N4" s="28" t="s">
        <v>81</v>
      </c>
      <c r="O4" s="28"/>
      <c r="P4" s="5">
        <f>MIN($C$9:$D$990)-C9</f>
        <v>0</v>
      </c>
      <c r="Q4" s="5"/>
      <c r="R4" s="48"/>
      <c r="S4" s="48"/>
      <c r="T4" s="48"/>
    </row>
    <row r="5" spans="2:20">
      <c r="B5" s="7" t="s">
        <v>24</v>
      </c>
      <c r="C5" s="3">
        <f>COUNTIF($R$9:$R$990,"&gt;0")</f>
        <v>1</v>
      </c>
      <c r="D5" s="2" t="s">
        <v>25</v>
      </c>
      <c r="E5" s="8">
        <f>COUNTIF($R$9:$R$990,"&lt;0")</f>
        <v>0</v>
      </c>
      <c r="F5" s="2" t="s">
        <v>26</v>
      </c>
      <c r="G5" s="3">
        <f>COUNTIF($R$9:$R$990,"=0")</f>
        <v>0</v>
      </c>
      <c r="H5" s="2" t="s">
        <v>27</v>
      </c>
      <c r="I5" s="29">
        <f>C5/SUM(C5,E5,G5)</f>
        <v>1</v>
      </c>
      <c r="J5" s="7" t="s">
        <v>28</v>
      </c>
      <c r="K5" s="2"/>
      <c r="L5" s="30"/>
      <c r="M5" s="31"/>
      <c r="N5" s="32" t="s">
        <v>29</v>
      </c>
      <c r="O5" s="33"/>
      <c r="P5" s="30"/>
      <c r="Q5" s="31"/>
      <c r="R5" s="48"/>
      <c r="S5" s="48"/>
      <c r="T5" s="48"/>
    </row>
    <row r="6" spans="2:20">
      <c r="B6" s="9"/>
      <c r="C6" s="10"/>
      <c r="D6" s="11"/>
      <c r="E6" s="12"/>
      <c r="F6" s="9"/>
      <c r="G6" s="12"/>
      <c r="H6" s="9"/>
      <c r="I6" s="34"/>
      <c r="J6" s="9"/>
      <c r="K6" s="9"/>
      <c r="L6" s="12"/>
      <c r="M6" s="12"/>
      <c r="N6" s="35"/>
      <c r="O6" s="35"/>
      <c r="P6" s="12"/>
      <c r="Q6" s="31"/>
      <c r="R6" s="48"/>
      <c r="S6" s="48"/>
      <c r="T6" s="48"/>
    </row>
    <row r="7" spans="2:21">
      <c r="B7" s="13" t="s">
        <v>31</v>
      </c>
      <c r="C7" s="14" t="s">
        <v>32</v>
      </c>
      <c r="D7" s="15"/>
      <c r="E7" s="16" t="s">
        <v>33</v>
      </c>
      <c r="F7" s="17"/>
      <c r="G7" s="17"/>
      <c r="H7" s="17"/>
      <c r="I7" s="36"/>
      <c r="J7" s="37" t="s">
        <v>34</v>
      </c>
      <c r="K7" s="38"/>
      <c r="L7" s="39"/>
      <c r="M7" s="40" t="s">
        <v>35</v>
      </c>
      <c r="N7" s="41" t="s">
        <v>36</v>
      </c>
      <c r="O7" s="42"/>
      <c r="P7" s="42"/>
      <c r="Q7" s="49"/>
      <c r="R7" s="50" t="s">
        <v>37</v>
      </c>
      <c r="S7" s="50"/>
      <c r="T7" s="50"/>
      <c r="U7" s="50"/>
    </row>
    <row r="8" spans="2:21">
      <c r="B8" s="18"/>
      <c r="C8" s="19"/>
      <c r="D8" s="20"/>
      <c r="E8" s="21" t="s">
        <v>38</v>
      </c>
      <c r="F8" s="21" t="s">
        <v>39</v>
      </c>
      <c r="G8" s="21" t="s">
        <v>40</v>
      </c>
      <c r="H8" s="22" t="s">
        <v>41</v>
      </c>
      <c r="I8" s="36"/>
      <c r="J8" s="43" t="s">
        <v>42</v>
      </c>
      <c r="K8" s="44" t="s">
        <v>43</v>
      </c>
      <c r="L8" s="39"/>
      <c r="M8" s="40"/>
      <c r="N8" s="45" t="s">
        <v>38</v>
      </c>
      <c r="O8" s="45" t="s">
        <v>39</v>
      </c>
      <c r="P8" s="46" t="s">
        <v>41</v>
      </c>
      <c r="Q8" s="49"/>
      <c r="R8" s="50" t="s">
        <v>44</v>
      </c>
      <c r="S8" s="50"/>
      <c r="T8" s="50" t="s">
        <v>42</v>
      </c>
      <c r="U8" s="50"/>
    </row>
    <row r="9" spans="2:21">
      <c r="B9" s="23">
        <v>1</v>
      </c>
      <c r="C9" s="24">
        <v>1000000</v>
      </c>
      <c r="D9" s="24"/>
      <c r="E9" s="23">
        <v>2001</v>
      </c>
      <c r="F9" s="25">
        <v>42111</v>
      </c>
      <c r="G9" s="23" t="s">
        <v>47</v>
      </c>
      <c r="H9" s="23">
        <v>105.33</v>
      </c>
      <c r="I9" s="23"/>
      <c r="J9" s="23">
        <v>57</v>
      </c>
      <c r="K9" s="24">
        <f t="shared" ref="K9:K72" si="0">IF(F9="","",C9*0.03)</f>
        <v>30000</v>
      </c>
      <c r="L9" s="24"/>
      <c r="M9" s="47">
        <f>IF(J9="","",(K9/J9)/1000)</f>
        <v>0.526315789473684</v>
      </c>
      <c r="N9" s="23">
        <v>2001</v>
      </c>
      <c r="O9" s="25">
        <v>42111</v>
      </c>
      <c r="P9" s="23">
        <v>108.25</v>
      </c>
      <c r="Q9" s="23"/>
      <c r="R9" s="51">
        <f>IF(O9="","",(IF(G9="売",H9-P9,P9-H9))*M9*100000)</f>
        <v>153684.210526316</v>
      </c>
      <c r="S9" s="51"/>
      <c r="T9" s="52">
        <f>IF(O9="","",IF(R9&lt;0,J9*(-1),IF(G9="買",(P9-H9)*100,(H9-P9)*100)))</f>
        <v>292</v>
      </c>
      <c r="U9" s="52"/>
    </row>
    <row r="10" spans="2:21">
      <c r="B10" s="23">
        <v>2</v>
      </c>
      <c r="C10" s="24">
        <f t="shared" ref="C10:C73" si="1">IF(R9="","",C9+R9)</f>
        <v>1153684.21052632</v>
      </c>
      <c r="D10" s="24"/>
      <c r="E10" s="23"/>
      <c r="F10" s="25"/>
      <c r="G10" s="23" t="s">
        <v>47</v>
      </c>
      <c r="H10" s="23"/>
      <c r="I10" s="23"/>
      <c r="J10" s="23"/>
      <c r="K10" s="24" t="str">
        <f t="shared" si="0"/>
        <v/>
      </c>
      <c r="L10" s="24"/>
      <c r="M10" s="47" t="str">
        <f t="shared" ref="M10:M73" si="2">IF(J10="","",(K10/J10)/1000)</f>
        <v/>
      </c>
      <c r="N10" s="23"/>
      <c r="O10" s="25"/>
      <c r="P10" s="23"/>
      <c r="Q10" s="23"/>
      <c r="R10" s="51" t="str">
        <f t="shared" ref="R10:R73" si="3">IF(O10="","",(IF(G10="売",H10-P10,P10-H10))*M10*100000)</f>
        <v/>
      </c>
      <c r="S10" s="51"/>
      <c r="T10" s="52" t="str">
        <f t="shared" ref="T10:T73" si="4">IF(O10="","",IF(R10&lt;0,J10*(-1),IF(G10="買",(P10-H10)*100,(H10-P10)*100)))</f>
        <v/>
      </c>
      <c r="U10" s="52"/>
    </row>
    <row r="11" spans="2:21">
      <c r="B11" s="23">
        <v>3</v>
      </c>
      <c r="C11" s="24" t="str">
        <f t="shared" si="1"/>
        <v/>
      </c>
      <c r="D11" s="24"/>
      <c r="E11" s="23"/>
      <c r="F11" s="25"/>
      <c r="G11" s="23" t="s">
        <v>47</v>
      </c>
      <c r="H11" s="23"/>
      <c r="I11" s="23"/>
      <c r="J11" s="23"/>
      <c r="K11" s="24" t="str">
        <f t="shared" si="0"/>
        <v/>
      </c>
      <c r="L11" s="24"/>
      <c r="M11" s="47" t="str">
        <f t="shared" si="2"/>
        <v/>
      </c>
      <c r="N11" s="23"/>
      <c r="O11" s="25"/>
      <c r="P11" s="23"/>
      <c r="Q11" s="23"/>
      <c r="R11" s="51" t="str">
        <f t="shared" si="3"/>
        <v/>
      </c>
      <c r="S11" s="51"/>
      <c r="T11" s="52" t="str">
        <f t="shared" si="4"/>
        <v/>
      </c>
      <c r="U11" s="52"/>
    </row>
    <row r="12" spans="2:21">
      <c r="B12" s="23">
        <v>4</v>
      </c>
      <c r="C12" s="24" t="str">
        <f t="shared" si="1"/>
        <v/>
      </c>
      <c r="D12" s="24"/>
      <c r="E12" s="23"/>
      <c r="F12" s="25"/>
      <c r="G12" s="23" t="s">
        <v>46</v>
      </c>
      <c r="H12" s="23"/>
      <c r="I12" s="23"/>
      <c r="J12" s="23"/>
      <c r="K12" s="24" t="str">
        <f t="shared" si="0"/>
        <v/>
      </c>
      <c r="L12" s="24"/>
      <c r="M12" s="47" t="str">
        <f t="shared" si="2"/>
        <v/>
      </c>
      <c r="N12" s="23"/>
      <c r="O12" s="25"/>
      <c r="P12" s="23"/>
      <c r="Q12" s="23"/>
      <c r="R12" s="51" t="str">
        <f t="shared" si="3"/>
        <v/>
      </c>
      <c r="S12" s="51"/>
      <c r="T12" s="52" t="str">
        <f t="shared" si="4"/>
        <v/>
      </c>
      <c r="U12" s="52"/>
    </row>
    <row r="13" spans="2:21">
      <c r="B13" s="23">
        <v>5</v>
      </c>
      <c r="C13" s="24" t="str">
        <f t="shared" si="1"/>
        <v/>
      </c>
      <c r="D13" s="24"/>
      <c r="E13" s="23"/>
      <c r="F13" s="25"/>
      <c r="G13" s="23" t="s">
        <v>46</v>
      </c>
      <c r="H13" s="23"/>
      <c r="I13" s="23"/>
      <c r="J13" s="23"/>
      <c r="K13" s="24" t="str">
        <f t="shared" si="0"/>
        <v/>
      </c>
      <c r="L13" s="24"/>
      <c r="M13" s="47" t="str">
        <f t="shared" si="2"/>
        <v/>
      </c>
      <c r="N13" s="23"/>
      <c r="O13" s="25"/>
      <c r="P13" s="23"/>
      <c r="Q13" s="23"/>
      <c r="R13" s="51" t="str">
        <f t="shared" si="3"/>
        <v/>
      </c>
      <c r="S13" s="51"/>
      <c r="T13" s="52" t="str">
        <f t="shared" si="4"/>
        <v/>
      </c>
      <c r="U13" s="52"/>
    </row>
    <row r="14" spans="2:21">
      <c r="B14" s="23">
        <v>6</v>
      </c>
      <c r="C14" s="24" t="str">
        <f t="shared" si="1"/>
        <v/>
      </c>
      <c r="D14" s="24"/>
      <c r="E14" s="23"/>
      <c r="F14" s="25"/>
      <c r="G14" s="23" t="s">
        <v>47</v>
      </c>
      <c r="H14" s="23"/>
      <c r="I14" s="23"/>
      <c r="J14" s="23"/>
      <c r="K14" s="24" t="str">
        <f t="shared" si="0"/>
        <v/>
      </c>
      <c r="L14" s="24"/>
      <c r="M14" s="47" t="str">
        <f t="shared" si="2"/>
        <v/>
      </c>
      <c r="N14" s="23"/>
      <c r="O14" s="25"/>
      <c r="P14" s="23"/>
      <c r="Q14" s="23"/>
      <c r="R14" s="51" t="str">
        <f t="shared" si="3"/>
        <v/>
      </c>
      <c r="S14" s="51"/>
      <c r="T14" s="52" t="str">
        <f t="shared" si="4"/>
        <v/>
      </c>
      <c r="U14" s="52"/>
    </row>
    <row r="15" spans="2:21">
      <c r="B15" s="23">
        <v>7</v>
      </c>
      <c r="C15" s="24" t="str">
        <f t="shared" si="1"/>
        <v/>
      </c>
      <c r="D15" s="24"/>
      <c r="E15" s="23"/>
      <c r="F15" s="25"/>
      <c r="G15" s="23" t="s">
        <v>47</v>
      </c>
      <c r="H15" s="23"/>
      <c r="I15" s="23"/>
      <c r="J15" s="23"/>
      <c r="K15" s="24" t="str">
        <f t="shared" si="0"/>
        <v/>
      </c>
      <c r="L15" s="24"/>
      <c r="M15" s="47" t="str">
        <f t="shared" si="2"/>
        <v/>
      </c>
      <c r="N15" s="23"/>
      <c r="O15" s="25"/>
      <c r="P15" s="23"/>
      <c r="Q15" s="23"/>
      <c r="R15" s="51" t="str">
        <f t="shared" si="3"/>
        <v/>
      </c>
      <c r="S15" s="51"/>
      <c r="T15" s="52" t="str">
        <f t="shared" si="4"/>
        <v/>
      </c>
      <c r="U15" s="52"/>
    </row>
    <row r="16" spans="2:21">
      <c r="B16" s="23">
        <v>8</v>
      </c>
      <c r="C16" s="24" t="str">
        <f t="shared" si="1"/>
        <v/>
      </c>
      <c r="D16" s="24"/>
      <c r="E16" s="23"/>
      <c r="F16" s="25"/>
      <c r="G16" s="23" t="s">
        <v>47</v>
      </c>
      <c r="H16" s="23"/>
      <c r="I16" s="23"/>
      <c r="J16" s="23"/>
      <c r="K16" s="24" t="str">
        <f t="shared" si="0"/>
        <v/>
      </c>
      <c r="L16" s="24"/>
      <c r="M16" s="47" t="str">
        <f t="shared" si="2"/>
        <v/>
      </c>
      <c r="N16" s="23"/>
      <c r="O16" s="25"/>
      <c r="P16" s="23"/>
      <c r="Q16" s="23"/>
      <c r="R16" s="51" t="str">
        <f t="shared" si="3"/>
        <v/>
      </c>
      <c r="S16" s="51"/>
      <c r="T16" s="52" t="str">
        <f t="shared" si="4"/>
        <v/>
      </c>
      <c r="U16" s="52"/>
    </row>
    <row r="17" spans="2:21">
      <c r="B17" s="23">
        <v>9</v>
      </c>
      <c r="C17" s="24" t="str">
        <f t="shared" si="1"/>
        <v/>
      </c>
      <c r="D17" s="24"/>
      <c r="E17" s="23"/>
      <c r="F17" s="25"/>
      <c r="G17" s="23" t="s">
        <v>47</v>
      </c>
      <c r="H17" s="23"/>
      <c r="I17" s="23"/>
      <c r="J17" s="23"/>
      <c r="K17" s="24" t="str">
        <f t="shared" si="0"/>
        <v/>
      </c>
      <c r="L17" s="24"/>
      <c r="M17" s="47" t="str">
        <f t="shared" si="2"/>
        <v/>
      </c>
      <c r="N17" s="23"/>
      <c r="O17" s="25"/>
      <c r="P17" s="23"/>
      <c r="Q17" s="23"/>
      <c r="R17" s="51" t="str">
        <f t="shared" si="3"/>
        <v/>
      </c>
      <c r="S17" s="51"/>
      <c r="T17" s="52" t="str">
        <f t="shared" si="4"/>
        <v/>
      </c>
      <c r="U17" s="52"/>
    </row>
    <row r="18" spans="2:21">
      <c r="B18" s="23">
        <v>10</v>
      </c>
      <c r="C18" s="24" t="str">
        <f t="shared" si="1"/>
        <v/>
      </c>
      <c r="D18" s="24"/>
      <c r="E18" s="23"/>
      <c r="F18" s="25"/>
      <c r="G18" s="23" t="s">
        <v>47</v>
      </c>
      <c r="H18" s="23"/>
      <c r="I18" s="23"/>
      <c r="J18" s="23"/>
      <c r="K18" s="24" t="str">
        <f t="shared" si="0"/>
        <v/>
      </c>
      <c r="L18" s="24"/>
      <c r="M18" s="47" t="str">
        <f t="shared" si="2"/>
        <v/>
      </c>
      <c r="N18" s="23"/>
      <c r="O18" s="25"/>
      <c r="P18" s="23"/>
      <c r="Q18" s="23"/>
      <c r="R18" s="51" t="str">
        <f t="shared" si="3"/>
        <v/>
      </c>
      <c r="S18" s="51"/>
      <c r="T18" s="52" t="str">
        <f t="shared" si="4"/>
        <v/>
      </c>
      <c r="U18" s="52"/>
    </row>
    <row r="19" spans="2:21">
      <c r="B19" s="23">
        <v>11</v>
      </c>
      <c r="C19" s="24" t="str">
        <f t="shared" si="1"/>
        <v/>
      </c>
      <c r="D19" s="24"/>
      <c r="E19" s="23"/>
      <c r="F19" s="25"/>
      <c r="G19" s="23" t="s">
        <v>47</v>
      </c>
      <c r="H19" s="23"/>
      <c r="I19" s="23"/>
      <c r="J19" s="23"/>
      <c r="K19" s="24" t="str">
        <f t="shared" si="0"/>
        <v/>
      </c>
      <c r="L19" s="24"/>
      <c r="M19" s="47" t="str">
        <f t="shared" si="2"/>
        <v/>
      </c>
      <c r="N19" s="23"/>
      <c r="O19" s="25"/>
      <c r="P19" s="23"/>
      <c r="Q19" s="23"/>
      <c r="R19" s="51" t="str">
        <f t="shared" si="3"/>
        <v/>
      </c>
      <c r="S19" s="51"/>
      <c r="T19" s="52" t="str">
        <f t="shared" si="4"/>
        <v/>
      </c>
      <c r="U19" s="52"/>
    </row>
    <row r="20" spans="2:21">
      <c r="B20" s="23">
        <v>12</v>
      </c>
      <c r="C20" s="24" t="str">
        <f t="shared" si="1"/>
        <v/>
      </c>
      <c r="D20" s="24"/>
      <c r="E20" s="23"/>
      <c r="F20" s="25"/>
      <c r="G20" s="23" t="s">
        <v>47</v>
      </c>
      <c r="H20" s="23"/>
      <c r="I20" s="23"/>
      <c r="J20" s="23"/>
      <c r="K20" s="24" t="str">
        <f t="shared" si="0"/>
        <v/>
      </c>
      <c r="L20" s="24"/>
      <c r="M20" s="47" t="str">
        <f t="shared" si="2"/>
        <v/>
      </c>
      <c r="N20" s="23"/>
      <c r="O20" s="25"/>
      <c r="P20" s="23"/>
      <c r="Q20" s="23"/>
      <c r="R20" s="51" t="str">
        <f t="shared" si="3"/>
        <v/>
      </c>
      <c r="S20" s="51"/>
      <c r="T20" s="52" t="str">
        <f t="shared" si="4"/>
        <v/>
      </c>
      <c r="U20" s="52"/>
    </row>
    <row r="21" spans="2:21">
      <c r="B21" s="23">
        <v>13</v>
      </c>
      <c r="C21" s="24" t="str">
        <f t="shared" si="1"/>
        <v/>
      </c>
      <c r="D21" s="24"/>
      <c r="E21" s="23"/>
      <c r="F21" s="25"/>
      <c r="G21" s="23" t="s">
        <v>47</v>
      </c>
      <c r="H21" s="23"/>
      <c r="I21" s="23"/>
      <c r="J21" s="23"/>
      <c r="K21" s="24" t="str">
        <f t="shared" si="0"/>
        <v/>
      </c>
      <c r="L21" s="24"/>
      <c r="M21" s="47" t="str">
        <f t="shared" si="2"/>
        <v/>
      </c>
      <c r="N21" s="23"/>
      <c r="O21" s="25"/>
      <c r="P21" s="23"/>
      <c r="Q21" s="23"/>
      <c r="R21" s="51" t="str">
        <f t="shared" si="3"/>
        <v/>
      </c>
      <c r="S21" s="51"/>
      <c r="T21" s="52" t="str">
        <f t="shared" si="4"/>
        <v/>
      </c>
      <c r="U21" s="52"/>
    </row>
    <row r="22" spans="2:21">
      <c r="B22" s="23">
        <v>14</v>
      </c>
      <c r="C22" s="24" t="str">
        <f t="shared" si="1"/>
        <v/>
      </c>
      <c r="D22" s="24"/>
      <c r="E22" s="23"/>
      <c r="F22" s="25"/>
      <c r="G22" s="23" t="s">
        <v>46</v>
      </c>
      <c r="H22" s="23"/>
      <c r="I22" s="23"/>
      <c r="J22" s="23"/>
      <c r="K22" s="24" t="str">
        <f t="shared" si="0"/>
        <v/>
      </c>
      <c r="L22" s="24"/>
      <c r="M22" s="47" t="str">
        <f t="shared" si="2"/>
        <v/>
      </c>
      <c r="N22" s="23"/>
      <c r="O22" s="25"/>
      <c r="P22" s="23"/>
      <c r="Q22" s="23"/>
      <c r="R22" s="51" t="str">
        <f t="shared" si="3"/>
        <v/>
      </c>
      <c r="S22" s="51"/>
      <c r="T22" s="52" t="str">
        <f t="shared" si="4"/>
        <v/>
      </c>
      <c r="U22" s="52"/>
    </row>
    <row r="23" spans="2:21">
      <c r="B23" s="23">
        <v>15</v>
      </c>
      <c r="C23" s="24" t="str">
        <f t="shared" si="1"/>
        <v/>
      </c>
      <c r="D23" s="24"/>
      <c r="E23" s="23"/>
      <c r="F23" s="25"/>
      <c r="G23" s="23" t="s">
        <v>47</v>
      </c>
      <c r="H23" s="23"/>
      <c r="I23" s="23"/>
      <c r="J23" s="23"/>
      <c r="K23" s="24" t="str">
        <f t="shared" si="0"/>
        <v/>
      </c>
      <c r="L23" s="24"/>
      <c r="M23" s="47" t="str">
        <f t="shared" si="2"/>
        <v/>
      </c>
      <c r="N23" s="23"/>
      <c r="O23" s="25"/>
      <c r="P23" s="23"/>
      <c r="Q23" s="23"/>
      <c r="R23" s="51" t="str">
        <f t="shared" si="3"/>
        <v/>
      </c>
      <c r="S23" s="51"/>
      <c r="T23" s="52" t="str">
        <f t="shared" si="4"/>
        <v/>
      </c>
      <c r="U23" s="52"/>
    </row>
    <row r="24" spans="2:21">
      <c r="B24" s="23">
        <v>16</v>
      </c>
      <c r="C24" s="24" t="str">
        <f t="shared" si="1"/>
        <v/>
      </c>
      <c r="D24" s="24"/>
      <c r="E24" s="23"/>
      <c r="F24" s="25"/>
      <c r="G24" s="23" t="s">
        <v>47</v>
      </c>
      <c r="H24" s="23"/>
      <c r="I24" s="23"/>
      <c r="J24" s="23"/>
      <c r="K24" s="24" t="str">
        <f t="shared" si="0"/>
        <v/>
      </c>
      <c r="L24" s="24"/>
      <c r="M24" s="47" t="str">
        <f t="shared" si="2"/>
        <v/>
      </c>
      <c r="N24" s="23"/>
      <c r="O24" s="25"/>
      <c r="P24" s="23"/>
      <c r="Q24" s="23"/>
      <c r="R24" s="51" t="str">
        <f t="shared" si="3"/>
        <v/>
      </c>
      <c r="S24" s="51"/>
      <c r="T24" s="52" t="str">
        <f t="shared" si="4"/>
        <v/>
      </c>
      <c r="U24" s="52"/>
    </row>
    <row r="25" spans="2:21">
      <c r="B25" s="23">
        <v>17</v>
      </c>
      <c r="C25" s="24" t="str">
        <f t="shared" si="1"/>
        <v/>
      </c>
      <c r="D25" s="24"/>
      <c r="E25" s="23"/>
      <c r="F25" s="25"/>
      <c r="G25" s="23" t="s">
        <v>47</v>
      </c>
      <c r="H25" s="23"/>
      <c r="I25" s="23"/>
      <c r="J25" s="23"/>
      <c r="K25" s="24" t="str">
        <f t="shared" si="0"/>
        <v/>
      </c>
      <c r="L25" s="24"/>
      <c r="M25" s="47" t="str">
        <f t="shared" si="2"/>
        <v/>
      </c>
      <c r="N25" s="23"/>
      <c r="O25" s="25"/>
      <c r="P25" s="23"/>
      <c r="Q25" s="23"/>
      <c r="R25" s="51" t="str">
        <f t="shared" si="3"/>
        <v/>
      </c>
      <c r="S25" s="51"/>
      <c r="T25" s="52" t="str">
        <f t="shared" si="4"/>
        <v/>
      </c>
      <c r="U25" s="52"/>
    </row>
    <row r="26" spans="2:21">
      <c r="B26" s="23">
        <v>18</v>
      </c>
      <c r="C26" s="24" t="str">
        <f t="shared" si="1"/>
        <v/>
      </c>
      <c r="D26" s="24"/>
      <c r="E26" s="23"/>
      <c r="F26" s="25"/>
      <c r="G26" s="23" t="s">
        <v>47</v>
      </c>
      <c r="H26" s="23"/>
      <c r="I26" s="23"/>
      <c r="J26" s="23"/>
      <c r="K26" s="24" t="str">
        <f t="shared" si="0"/>
        <v/>
      </c>
      <c r="L26" s="24"/>
      <c r="M26" s="47" t="str">
        <f t="shared" si="2"/>
        <v/>
      </c>
      <c r="N26" s="23"/>
      <c r="O26" s="25"/>
      <c r="P26" s="23"/>
      <c r="Q26" s="23"/>
      <c r="R26" s="51" t="str">
        <f t="shared" si="3"/>
        <v/>
      </c>
      <c r="S26" s="51"/>
      <c r="T26" s="52" t="str">
        <f t="shared" si="4"/>
        <v/>
      </c>
      <c r="U26" s="52"/>
    </row>
    <row r="27" spans="2:21">
      <c r="B27" s="23">
        <v>19</v>
      </c>
      <c r="C27" s="24" t="str">
        <f t="shared" si="1"/>
        <v/>
      </c>
      <c r="D27" s="24"/>
      <c r="E27" s="23"/>
      <c r="F27" s="25"/>
      <c r="G27" s="23" t="s">
        <v>46</v>
      </c>
      <c r="H27" s="23"/>
      <c r="I27" s="23"/>
      <c r="J27" s="23"/>
      <c r="K27" s="24" t="str">
        <f t="shared" si="0"/>
        <v/>
      </c>
      <c r="L27" s="24"/>
      <c r="M27" s="47" t="str">
        <f t="shared" si="2"/>
        <v/>
      </c>
      <c r="N27" s="23"/>
      <c r="O27" s="25"/>
      <c r="P27" s="23"/>
      <c r="Q27" s="23"/>
      <c r="R27" s="51" t="str">
        <f t="shared" si="3"/>
        <v/>
      </c>
      <c r="S27" s="51"/>
      <c r="T27" s="52" t="str">
        <f t="shared" si="4"/>
        <v/>
      </c>
      <c r="U27" s="52"/>
    </row>
    <row r="28" spans="2:21">
      <c r="B28" s="23">
        <v>20</v>
      </c>
      <c r="C28" s="24" t="str">
        <f t="shared" si="1"/>
        <v/>
      </c>
      <c r="D28" s="24"/>
      <c r="E28" s="23"/>
      <c r="F28" s="25"/>
      <c r="G28" s="23" t="s">
        <v>47</v>
      </c>
      <c r="H28" s="23"/>
      <c r="I28" s="23"/>
      <c r="J28" s="23"/>
      <c r="K28" s="24" t="str">
        <f t="shared" si="0"/>
        <v/>
      </c>
      <c r="L28" s="24"/>
      <c r="M28" s="47" t="str">
        <f t="shared" si="2"/>
        <v/>
      </c>
      <c r="N28" s="23"/>
      <c r="O28" s="25"/>
      <c r="P28" s="23"/>
      <c r="Q28" s="23"/>
      <c r="R28" s="51" t="str">
        <f t="shared" si="3"/>
        <v/>
      </c>
      <c r="S28" s="51"/>
      <c r="T28" s="52" t="str">
        <f t="shared" si="4"/>
        <v/>
      </c>
      <c r="U28" s="52"/>
    </row>
    <row r="29" spans="2:21">
      <c r="B29" s="23">
        <v>21</v>
      </c>
      <c r="C29" s="24" t="str">
        <f t="shared" si="1"/>
        <v/>
      </c>
      <c r="D29" s="24"/>
      <c r="E29" s="23"/>
      <c r="F29" s="25"/>
      <c r="G29" s="23" t="s">
        <v>46</v>
      </c>
      <c r="H29" s="23"/>
      <c r="I29" s="23"/>
      <c r="J29" s="23"/>
      <c r="K29" s="24" t="str">
        <f t="shared" si="0"/>
        <v/>
      </c>
      <c r="L29" s="24"/>
      <c r="M29" s="47" t="str">
        <f t="shared" si="2"/>
        <v/>
      </c>
      <c r="N29" s="23"/>
      <c r="O29" s="25"/>
      <c r="P29" s="23"/>
      <c r="Q29" s="23"/>
      <c r="R29" s="51" t="str">
        <f t="shared" si="3"/>
        <v/>
      </c>
      <c r="S29" s="51"/>
      <c r="T29" s="52" t="str">
        <f t="shared" si="4"/>
        <v/>
      </c>
      <c r="U29" s="52"/>
    </row>
    <row r="30" spans="2:21">
      <c r="B30" s="23">
        <v>22</v>
      </c>
      <c r="C30" s="24" t="str">
        <f t="shared" si="1"/>
        <v/>
      </c>
      <c r="D30" s="24"/>
      <c r="E30" s="23"/>
      <c r="F30" s="25"/>
      <c r="G30" s="23" t="s">
        <v>46</v>
      </c>
      <c r="H30" s="23"/>
      <c r="I30" s="23"/>
      <c r="J30" s="23"/>
      <c r="K30" s="24" t="str">
        <f t="shared" si="0"/>
        <v/>
      </c>
      <c r="L30" s="24"/>
      <c r="M30" s="47" t="str">
        <f t="shared" si="2"/>
        <v/>
      </c>
      <c r="N30" s="23"/>
      <c r="O30" s="25"/>
      <c r="P30" s="23"/>
      <c r="Q30" s="23"/>
      <c r="R30" s="51" t="str">
        <f t="shared" si="3"/>
        <v/>
      </c>
      <c r="S30" s="51"/>
      <c r="T30" s="52" t="str">
        <f t="shared" si="4"/>
        <v/>
      </c>
      <c r="U30" s="52"/>
    </row>
    <row r="31" spans="2:21">
      <c r="B31" s="23">
        <v>23</v>
      </c>
      <c r="C31" s="24" t="str">
        <f t="shared" si="1"/>
        <v/>
      </c>
      <c r="D31" s="24"/>
      <c r="E31" s="23"/>
      <c r="F31" s="25"/>
      <c r="G31" s="23" t="s">
        <v>46</v>
      </c>
      <c r="H31" s="23"/>
      <c r="I31" s="23"/>
      <c r="J31" s="23"/>
      <c r="K31" s="24" t="str">
        <f t="shared" si="0"/>
        <v/>
      </c>
      <c r="L31" s="24"/>
      <c r="M31" s="47" t="str">
        <f t="shared" si="2"/>
        <v/>
      </c>
      <c r="N31" s="23"/>
      <c r="O31" s="25"/>
      <c r="P31" s="23"/>
      <c r="Q31" s="23"/>
      <c r="R31" s="51" t="str">
        <f t="shared" si="3"/>
        <v/>
      </c>
      <c r="S31" s="51"/>
      <c r="T31" s="52" t="str">
        <f t="shared" si="4"/>
        <v/>
      </c>
      <c r="U31" s="52"/>
    </row>
    <row r="32" spans="2:21">
      <c r="B32" s="23">
        <v>24</v>
      </c>
      <c r="C32" s="24" t="str">
        <f t="shared" si="1"/>
        <v/>
      </c>
      <c r="D32" s="24"/>
      <c r="E32" s="23"/>
      <c r="F32" s="25"/>
      <c r="G32" s="23" t="s">
        <v>46</v>
      </c>
      <c r="H32" s="23"/>
      <c r="I32" s="23"/>
      <c r="J32" s="23"/>
      <c r="K32" s="24" t="str">
        <f t="shared" si="0"/>
        <v/>
      </c>
      <c r="L32" s="24"/>
      <c r="M32" s="47" t="str">
        <f t="shared" si="2"/>
        <v/>
      </c>
      <c r="N32" s="23"/>
      <c r="O32" s="25"/>
      <c r="P32" s="23"/>
      <c r="Q32" s="23"/>
      <c r="R32" s="51" t="str">
        <f t="shared" si="3"/>
        <v/>
      </c>
      <c r="S32" s="51"/>
      <c r="T32" s="52" t="str">
        <f t="shared" si="4"/>
        <v/>
      </c>
      <c r="U32" s="52"/>
    </row>
    <row r="33" spans="2:21">
      <c r="B33" s="23">
        <v>25</v>
      </c>
      <c r="C33" s="24" t="str">
        <f t="shared" si="1"/>
        <v/>
      </c>
      <c r="D33" s="24"/>
      <c r="E33" s="23"/>
      <c r="F33" s="25"/>
      <c r="G33" s="23" t="s">
        <v>47</v>
      </c>
      <c r="H33" s="23"/>
      <c r="I33" s="23"/>
      <c r="J33" s="23"/>
      <c r="K33" s="24" t="str">
        <f t="shared" si="0"/>
        <v/>
      </c>
      <c r="L33" s="24"/>
      <c r="M33" s="47" t="str">
        <f t="shared" si="2"/>
        <v/>
      </c>
      <c r="N33" s="23"/>
      <c r="O33" s="25"/>
      <c r="P33" s="23"/>
      <c r="Q33" s="23"/>
      <c r="R33" s="51" t="str">
        <f t="shared" si="3"/>
        <v/>
      </c>
      <c r="S33" s="51"/>
      <c r="T33" s="52" t="str">
        <f t="shared" si="4"/>
        <v/>
      </c>
      <c r="U33" s="52"/>
    </row>
    <row r="34" spans="2:21">
      <c r="B34" s="23">
        <v>26</v>
      </c>
      <c r="C34" s="24" t="str">
        <f t="shared" si="1"/>
        <v/>
      </c>
      <c r="D34" s="24"/>
      <c r="E34" s="23"/>
      <c r="F34" s="25"/>
      <c r="G34" s="23" t="s">
        <v>46</v>
      </c>
      <c r="H34" s="23"/>
      <c r="I34" s="23"/>
      <c r="J34" s="23"/>
      <c r="K34" s="24" t="str">
        <f t="shared" si="0"/>
        <v/>
      </c>
      <c r="L34" s="24"/>
      <c r="M34" s="47" t="str">
        <f t="shared" si="2"/>
        <v/>
      </c>
      <c r="N34" s="23"/>
      <c r="O34" s="25"/>
      <c r="P34" s="23"/>
      <c r="Q34" s="23"/>
      <c r="R34" s="51" t="str">
        <f t="shared" si="3"/>
        <v/>
      </c>
      <c r="S34" s="51"/>
      <c r="T34" s="52" t="str">
        <f t="shared" si="4"/>
        <v/>
      </c>
      <c r="U34" s="52"/>
    </row>
    <row r="35" spans="2:21">
      <c r="B35" s="23">
        <v>27</v>
      </c>
      <c r="C35" s="24" t="str">
        <f t="shared" si="1"/>
        <v/>
      </c>
      <c r="D35" s="24"/>
      <c r="E35" s="23"/>
      <c r="F35" s="25"/>
      <c r="G35" s="23" t="s">
        <v>46</v>
      </c>
      <c r="H35" s="23"/>
      <c r="I35" s="23"/>
      <c r="J35" s="23"/>
      <c r="K35" s="24" t="str">
        <f t="shared" si="0"/>
        <v/>
      </c>
      <c r="L35" s="24"/>
      <c r="M35" s="47" t="str">
        <f t="shared" si="2"/>
        <v/>
      </c>
      <c r="N35" s="23"/>
      <c r="O35" s="25"/>
      <c r="P35" s="23"/>
      <c r="Q35" s="23"/>
      <c r="R35" s="51" t="str">
        <f t="shared" si="3"/>
        <v/>
      </c>
      <c r="S35" s="51"/>
      <c r="T35" s="52" t="str">
        <f t="shared" si="4"/>
        <v/>
      </c>
      <c r="U35" s="52"/>
    </row>
    <row r="36" spans="2:21">
      <c r="B36" s="23">
        <v>28</v>
      </c>
      <c r="C36" s="24" t="str">
        <f t="shared" si="1"/>
        <v/>
      </c>
      <c r="D36" s="24"/>
      <c r="E36" s="23"/>
      <c r="F36" s="25"/>
      <c r="G36" s="23" t="s">
        <v>46</v>
      </c>
      <c r="H36" s="23"/>
      <c r="I36" s="23"/>
      <c r="J36" s="23"/>
      <c r="K36" s="24" t="str">
        <f t="shared" si="0"/>
        <v/>
      </c>
      <c r="L36" s="24"/>
      <c r="M36" s="47" t="str">
        <f t="shared" si="2"/>
        <v/>
      </c>
      <c r="N36" s="23"/>
      <c r="O36" s="25"/>
      <c r="P36" s="23"/>
      <c r="Q36" s="23"/>
      <c r="R36" s="51" t="str">
        <f t="shared" si="3"/>
        <v/>
      </c>
      <c r="S36" s="51"/>
      <c r="T36" s="52" t="str">
        <f t="shared" si="4"/>
        <v/>
      </c>
      <c r="U36" s="52"/>
    </row>
    <row r="37" spans="2:21">
      <c r="B37" s="23">
        <v>29</v>
      </c>
      <c r="C37" s="24" t="str">
        <f t="shared" si="1"/>
        <v/>
      </c>
      <c r="D37" s="24"/>
      <c r="E37" s="23"/>
      <c r="F37" s="25"/>
      <c r="G37" s="23" t="s">
        <v>46</v>
      </c>
      <c r="H37" s="23"/>
      <c r="I37" s="23"/>
      <c r="J37" s="23"/>
      <c r="K37" s="24" t="str">
        <f t="shared" si="0"/>
        <v/>
      </c>
      <c r="L37" s="24"/>
      <c r="M37" s="47" t="str">
        <f t="shared" si="2"/>
        <v/>
      </c>
      <c r="N37" s="23"/>
      <c r="O37" s="25"/>
      <c r="P37" s="23"/>
      <c r="Q37" s="23"/>
      <c r="R37" s="51" t="str">
        <f t="shared" si="3"/>
        <v/>
      </c>
      <c r="S37" s="51"/>
      <c r="T37" s="52" t="str">
        <f t="shared" si="4"/>
        <v/>
      </c>
      <c r="U37" s="52"/>
    </row>
    <row r="38" spans="2:21">
      <c r="B38" s="23">
        <v>30</v>
      </c>
      <c r="C38" s="24" t="str">
        <f t="shared" si="1"/>
        <v/>
      </c>
      <c r="D38" s="24"/>
      <c r="E38" s="23"/>
      <c r="F38" s="25"/>
      <c r="G38" s="23" t="s">
        <v>47</v>
      </c>
      <c r="H38" s="23"/>
      <c r="I38" s="23"/>
      <c r="J38" s="23"/>
      <c r="K38" s="24" t="str">
        <f t="shared" si="0"/>
        <v/>
      </c>
      <c r="L38" s="24"/>
      <c r="M38" s="47" t="str">
        <f t="shared" si="2"/>
        <v/>
      </c>
      <c r="N38" s="23"/>
      <c r="O38" s="25"/>
      <c r="P38" s="23"/>
      <c r="Q38" s="23"/>
      <c r="R38" s="51" t="str">
        <f t="shared" si="3"/>
        <v/>
      </c>
      <c r="S38" s="51"/>
      <c r="T38" s="52" t="str">
        <f t="shared" si="4"/>
        <v/>
      </c>
      <c r="U38" s="52"/>
    </row>
    <row r="39" spans="2:21">
      <c r="B39" s="23">
        <v>31</v>
      </c>
      <c r="C39" s="24" t="str">
        <f t="shared" si="1"/>
        <v/>
      </c>
      <c r="D39" s="24"/>
      <c r="E39" s="23"/>
      <c r="F39" s="25"/>
      <c r="G39" s="23" t="s">
        <v>47</v>
      </c>
      <c r="H39" s="23"/>
      <c r="I39" s="23"/>
      <c r="J39" s="23"/>
      <c r="K39" s="24" t="str">
        <f t="shared" si="0"/>
        <v/>
      </c>
      <c r="L39" s="24"/>
      <c r="M39" s="47" t="str">
        <f t="shared" si="2"/>
        <v/>
      </c>
      <c r="N39" s="23"/>
      <c r="O39" s="25"/>
      <c r="P39" s="23"/>
      <c r="Q39" s="23"/>
      <c r="R39" s="51" t="str">
        <f t="shared" si="3"/>
        <v/>
      </c>
      <c r="S39" s="51"/>
      <c r="T39" s="52" t="str">
        <f t="shared" si="4"/>
        <v/>
      </c>
      <c r="U39" s="52"/>
    </row>
    <row r="40" spans="2:21">
      <c r="B40" s="23">
        <v>32</v>
      </c>
      <c r="C40" s="24" t="str">
        <f t="shared" si="1"/>
        <v/>
      </c>
      <c r="D40" s="24"/>
      <c r="E40" s="23"/>
      <c r="F40" s="25"/>
      <c r="G40" s="23" t="s">
        <v>47</v>
      </c>
      <c r="H40" s="23"/>
      <c r="I40" s="23"/>
      <c r="J40" s="23"/>
      <c r="K40" s="24" t="str">
        <f t="shared" si="0"/>
        <v/>
      </c>
      <c r="L40" s="24"/>
      <c r="M40" s="47" t="str">
        <f t="shared" si="2"/>
        <v/>
      </c>
      <c r="N40" s="23"/>
      <c r="O40" s="25"/>
      <c r="P40" s="23"/>
      <c r="Q40" s="23"/>
      <c r="R40" s="51" t="str">
        <f t="shared" si="3"/>
        <v/>
      </c>
      <c r="S40" s="51"/>
      <c r="T40" s="52" t="str">
        <f t="shared" si="4"/>
        <v/>
      </c>
      <c r="U40" s="52"/>
    </row>
    <row r="41" spans="2:21">
      <c r="B41" s="23">
        <v>33</v>
      </c>
      <c r="C41" s="24" t="str">
        <f t="shared" si="1"/>
        <v/>
      </c>
      <c r="D41" s="24"/>
      <c r="E41" s="23"/>
      <c r="F41" s="25"/>
      <c r="G41" s="23" t="s">
        <v>46</v>
      </c>
      <c r="H41" s="23"/>
      <c r="I41" s="23"/>
      <c r="J41" s="23"/>
      <c r="K41" s="24" t="str">
        <f t="shared" si="0"/>
        <v/>
      </c>
      <c r="L41" s="24"/>
      <c r="M41" s="47" t="str">
        <f t="shared" si="2"/>
        <v/>
      </c>
      <c r="N41" s="23"/>
      <c r="O41" s="25"/>
      <c r="P41" s="23"/>
      <c r="Q41" s="23"/>
      <c r="R41" s="51" t="str">
        <f t="shared" si="3"/>
        <v/>
      </c>
      <c r="S41" s="51"/>
      <c r="T41" s="52" t="str">
        <f t="shared" si="4"/>
        <v/>
      </c>
      <c r="U41" s="52"/>
    </row>
    <row r="42" spans="2:21">
      <c r="B42" s="23">
        <v>34</v>
      </c>
      <c r="C42" s="24" t="str">
        <f t="shared" si="1"/>
        <v/>
      </c>
      <c r="D42" s="24"/>
      <c r="E42" s="23"/>
      <c r="F42" s="25"/>
      <c r="G42" s="23" t="s">
        <v>47</v>
      </c>
      <c r="H42" s="23"/>
      <c r="I42" s="23"/>
      <c r="J42" s="23"/>
      <c r="K42" s="24" t="str">
        <f t="shared" si="0"/>
        <v/>
      </c>
      <c r="L42" s="24"/>
      <c r="M42" s="47" t="str">
        <f t="shared" si="2"/>
        <v/>
      </c>
      <c r="N42" s="23"/>
      <c r="O42" s="25"/>
      <c r="P42" s="23"/>
      <c r="Q42" s="23"/>
      <c r="R42" s="51" t="str">
        <f t="shared" si="3"/>
        <v/>
      </c>
      <c r="S42" s="51"/>
      <c r="T42" s="52" t="str">
        <f t="shared" si="4"/>
        <v/>
      </c>
      <c r="U42" s="52"/>
    </row>
    <row r="43" spans="2:21">
      <c r="B43" s="23">
        <v>35</v>
      </c>
      <c r="C43" s="24" t="str">
        <f t="shared" si="1"/>
        <v/>
      </c>
      <c r="D43" s="24"/>
      <c r="E43" s="23"/>
      <c r="F43" s="25"/>
      <c r="G43" s="23" t="s">
        <v>46</v>
      </c>
      <c r="H43" s="23"/>
      <c r="I43" s="23"/>
      <c r="J43" s="23"/>
      <c r="K43" s="24" t="str">
        <f t="shared" si="0"/>
        <v/>
      </c>
      <c r="L43" s="24"/>
      <c r="M43" s="47" t="str">
        <f t="shared" si="2"/>
        <v/>
      </c>
      <c r="N43" s="23"/>
      <c r="O43" s="25"/>
      <c r="P43" s="23"/>
      <c r="Q43" s="23"/>
      <c r="R43" s="51" t="str">
        <f t="shared" si="3"/>
        <v/>
      </c>
      <c r="S43" s="51"/>
      <c r="T43" s="52" t="str">
        <f t="shared" si="4"/>
        <v/>
      </c>
      <c r="U43" s="52"/>
    </row>
    <row r="44" spans="2:21">
      <c r="B44" s="23">
        <v>36</v>
      </c>
      <c r="C44" s="24" t="str">
        <f t="shared" si="1"/>
        <v/>
      </c>
      <c r="D44" s="24"/>
      <c r="E44" s="23"/>
      <c r="F44" s="25"/>
      <c r="G44" s="23" t="s">
        <v>47</v>
      </c>
      <c r="H44" s="23"/>
      <c r="I44" s="23"/>
      <c r="J44" s="23"/>
      <c r="K44" s="24" t="str">
        <f t="shared" si="0"/>
        <v/>
      </c>
      <c r="L44" s="24"/>
      <c r="M44" s="47" t="str">
        <f t="shared" si="2"/>
        <v/>
      </c>
      <c r="N44" s="23"/>
      <c r="O44" s="25"/>
      <c r="P44" s="23"/>
      <c r="Q44" s="23"/>
      <c r="R44" s="51" t="str">
        <f t="shared" si="3"/>
        <v/>
      </c>
      <c r="S44" s="51"/>
      <c r="T44" s="52" t="str">
        <f t="shared" si="4"/>
        <v/>
      </c>
      <c r="U44" s="52"/>
    </row>
    <row r="45" spans="2:21">
      <c r="B45" s="23">
        <v>37</v>
      </c>
      <c r="C45" s="24" t="str">
        <f t="shared" si="1"/>
        <v/>
      </c>
      <c r="D45" s="24"/>
      <c r="E45" s="23"/>
      <c r="F45" s="25"/>
      <c r="G45" s="23" t="s">
        <v>46</v>
      </c>
      <c r="H45" s="23"/>
      <c r="I45" s="23"/>
      <c r="J45" s="23"/>
      <c r="K45" s="24" t="str">
        <f t="shared" si="0"/>
        <v/>
      </c>
      <c r="L45" s="24"/>
      <c r="M45" s="47" t="str">
        <f t="shared" si="2"/>
        <v/>
      </c>
      <c r="N45" s="23"/>
      <c r="O45" s="25"/>
      <c r="P45" s="23"/>
      <c r="Q45" s="23"/>
      <c r="R45" s="51" t="str">
        <f t="shared" si="3"/>
        <v/>
      </c>
      <c r="S45" s="51"/>
      <c r="T45" s="52" t="str">
        <f t="shared" si="4"/>
        <v/>
      </c>
      <c r="U45" s="52"/>
    </row>
    <row r="46" spans="2:21">
      <c r="B46" s="23">
        <v>38</v>
      </c>
      <c r="C46" s="24" t="str">
        <f t="shared" si="1"/>
        <v/>
      </c>
      <c r="D46" s="24"/>
      <c r="E46" s="23"/>
      <c r="F46" s="25"/>
      <c r="G46" s="23" t="s">
        <v>47</v>
      </c>
      <c r="H46" s="23"/>
      <c r="I46" s="23"/>
      <c r="J46" s="23"/>
      <c r="K46" s="24" t="str">
        <f t="shared" si="0"/>
        <v/>
      </c>
      <c r="L46" s="24"/>
      <c r="M46" s="47" t="str">
        <f t="shared" si="2"/>
        <v/>
      </c>
      <c r="N46" s="23"/>
      <c r="O46" s="25"/>
      <c r="P46" s="23"/>
      <c r="Q46" s="23"/>
      <c r="R46" s="51" t="str">
        <f t="shared" si="3"/>
        <v/>
      </c>
      <c r="S46" s="51"/>
      <c r="T46" s="52" t="str">
        <f t="shared" si="4"/>
        <v/>
      </c>
      <c r="U46" s="52"/>
    </row>
    <row r="47" spans="2:21">
      <c r="B47" s="23">
        <v>39</v>
      </c>
      <c r="C47" s="24" t="str">
        <f t="shared" si="1"/>
        <v/>
      </c>
      <c r="D47" s="24"/>
      <c r="E47" s="23"/>
      <c r="F47" s="25"/>
      <c r="G47" s="23" t="s">
        <v>47</v>
      </c>
      <c r="H47" s="23"/>
      <c r="I47" s="23"/>
      <c r="J47" s="23"/>
      <c r="K47" s="24" t="str">
        <f t="shared" si="0"/>
        <v/>
      </c>
      <c r="L47" s="24"/>
      <c r="M47" s="47" t="str">
        <f t="shared" si="2"/>
        <v/>
      </c>
      <c r="N47" s="23"/>
      <c r="O47" s="25"/>
      <c r="P47" s="23"/>
      <c r="Q47" s="23"/>
      <c r="R47" s="51" t="str">
        <f t="shared" si="3"/>
        <v/>
      </c>
      <c r="S47" s="51"/>
      <c r="T47" s="52" t="str">
        <f t="shared" si="4"/>
        <v/>
      </c>
      <c r="U47" s="52"/>
    </row>
    <row r="48" spans="2:21">
      <c r="B48" s="23">
        <v>40</v>
      </c>
      <c r="C48" s="24" t="str">
        <f t="shared" si="1"/>
        <v/>
      </c>
      <c r="D48" s="24"/>
      <c r="E48" s="23"/>
      <c r="F48" s="25"/>
      <c r="G48" s="23" t="s">
        <v>46</v>
      </c>
      <c r="H48" s="23"/>
      <c r="I48" s="23"/>
      <c r="J48" s="23"/>
      <c r="K48" s="24" t="str">
        <f t="shared" si="0"/>
        <v/>
      </c>
      <c r="L48" s="24"/>
      <c r="M48" s="47" t="str">
        <f t="shared" si="2"/>
        <v/>
      </c>
      <c r="N48" s="23"/>
      <c r="O48" s="25"/>
      <c r="P48" s="23"/>
      <c r="Q48" s="23"/>
      <c r="R48" s="51" t="str">
        <f t="shared" si="3"/>
        <v/>
      </c>
      <c r="S48" s="51"/>
      <c r="T48" s="52" t="str">
        <f t="shared" si="4"/>
        <v/>
      </c>
      <c r="U48" s="52"/>
    </row>
    <row r="49" spans="2:21">
      <c r="B49" s="23">
        <v>41</v>
      </c>
      <c r="C49" s="24" t="str">
        <f t="shared" si="1"/>
        <v/>
      </c>
      <c r="D49" s="24"/>
      <c r="E49" s="23"/>
      <c r="F49" s="25"/>
      <c r="G49" s="23" t="s">
        <v>47</v>
      </c>
      <c r="H49" s="23"/>
      <c r="I49" s="23"/>
      <c r="J49" s="23"/>
      <c r="K49" s="24" t="str">
        <f t="shared" si="0"/>
        <v/>
      </c>
      <c r="L49" s="24"/>
      <c r="M49" s="47" t="str">
        <f t="shared" si="2"/>
        <v/>
      </c>
      <c r="N49" s="23"/>
      <c r="O49" s="25"/>
      <c r="P49" s="23"/>
      <c r="Q49" s="23"/>
      <c r="R49" s="51" t="str">
        <f t="shared" si="3"/>
        <v/>
      </c>
      <c r="S49" s="51"/>
      <c r="T49" s="52" t="str">
        <f t="shared" si="4"/>
        <v/>
      </c>
      <c r="U49" s="52"/>
    </row>
    <row r="50" spans="2:21">
      <c r="B50" s="23">
        <v>42</v>
      </c>
      <c r="C50" s="24" t="str">
        <f t="shared" si="1"/>
        <v/>
      </c>
      <c r="D50" s="24"/>
      <c r="E50" s="23"/>
      <c r="F50" s="25"/>
      <c r="G50" s="23" t="s">
        <v>47</v>
      </c>
      <c r="H50" s="23"/>
      <c r="I50" s="23"/>
      <c r="J50" s="23"/>
      <c r="K50" s="24" t="str">
        <f t="shared" si="0"/>
        <v/>
      </c>
      <c r="L50" s="24"/>
      <c r="M50" s="47" t="str">
        <f t="shared" si="2"/>
        <v/>
      </c>
      <c r="N50" s="23"/>
      <c r="O50" s="25"/>
      <c r="P50" s="23"/>
      <c r="Q50" s="23"/>
      <c r="R50" s="51" t="str">
        <f t="shared" si="3"/>
        <v/>
      </c>
      <c r="S50" s="51"/>
      <c r="T50" s="52" t="str">
        <f t="shared" si="4"/>
        <v/>
      </c>
      <c r="U50" s="52"/>
    </row>
    <row r="51" spans="2:21">
      <c r="B51" s="23">
        <v>43</v>
      </c>
      <c r="C51" s="24" t="str">
        <f t="shared" si="1"/>
        <v/>
      </c>
      <c r="D51" s="24"/>
      <c r="E51" s="23"/>
      <c r="F51" s="25"/>
      <c r="G51" s="23" t="s">
        <v>46</v>
      </c>
      <c r="H51" s="23"/>
      <c r="I51" s="23"/>
      <c r="J51" s="23"/>
      <c r="K51" s="24" t="str">
        <f t="shared" si="0"/>
        <v/>
      </c>
      <c r="L51" s="24"/>
      <c r="M51" s="47" t="str">
        <f t="shared" si="2"/>
        <v/>
      </c>
      <c r="N51" s="23"/>
      <c r="O51" s="25"/>
      <c r="P51" s="23"/>
      <c r="Q51" s="23"/>
      <c r="R51" s="51" t="str">
        <f t="shared" si="3"/>
        <v/>
      </c>
      <c r="S51" s="51"/>
      <c r="T51" s="52" t="str">
        <f t="shared" si="4"/>
        <v/>
      </c>
      <c r="U51" s="52"/>
    </row>
    <row r="52" spans="2:21">
      <c r="B52" s="23">
        <v>44</v>
      </c>
      <c r="C52" s="24" t="str">
        <f t="shared" si="1"/>
        <v/>
      </c>
      <c r="D52" s="24"/>
      <c r="E52" s="23"/>
      <c r="F52" s="25"/>
      <c r="G52" s="23" t="s">
        <v>46</v>
      </c>
      <c r="H52" s="23"/>
      <c r="I52" s="23"/>
      <c r="J52" s="23"/>
      <c r="K52" s="24" t="str">
        <f t="shared" si="0"/>
        <v/>
      </c>
      <c r="L52" s="24"/>
      <c r="M52" s="47" t="str">
        <f t="shared" si="2"/>
        <v/>
      </c>
      <c r="N52" s="23"/>
      <c r="O52" s="25"/>
      <c r="P52" s="23"/>
      <c r="Q52" s="23"/>
      <c r="R52" s="51" t="str">
        <f t="shared" si="3"/>
        <v/>
      </c>
      <c r="S52" s="51"/>
      <c r="T52" s="52" t="str">
        <f t="shared" si="4"/>
        <v/>
      </c>
      <c r="U52" s="52"/>
    </row>
    <row r="53" spans="2:21">
      <c r="B53" s="23">
        <v>45</v>
      </c>
      <c r="C53" s="24" t="str">
        <f t="shared" si="1"/>
        <v/>
      </c>
      <c r="D53" s="24"/>
      <c r="E53" s="23"/>
      <c r="F53" s="25"/>
      <c r="G53" s="23" t="s">
        <v>47</v>
      </c>
      <c r="H53" s="23"/>
      <c r="I53" s="23"/>
      <c r="J53" s="23"/>
      <c r="K53" s="24" t="str">
        <f t="shared" si="0"/>
        <v/>
      </c>
      <c r="L53" s="24"/>
      <c r="M53" s="47" t="str">
        <f t="shared" si="2"/>
        <v/>
      </c>
      <c r="N53" s="23"/>
      <c r="O53" s="25"/>
      <c r="P53" s="23"/>
      <c r="Q53" s="23"/>
      <c r="R53" s="51" t="str">
        <f t="shared" si="3"/>
        <v/>
      </c>
      <c r="S53" s="51"/>
      <c r="T53" s="52" t="str">
        <f t="shared" si="4"/>
        <v/>
      </c>
      <c r="U53" s="52"/>
    </row>
    <row r="54" spans="2:21">
      <c r="B54" s="23">
        <v>46</v>
      </c>
      <c r="C54" s="24" t="str">
        <f t="shared" si="1"/>
        <v/>
      </c>
      <c r="D54" s="24"/>
      <c r="E54" s="23"/>
      <c r="F54" s="25"/>
      <c r="G54" s="23" t="s">
        <v>47</v>
      </c>
      <c r="H54" s="23"/>
      <c r="I54" s="23"/>
      <c r="J54" s="23"/>
      <c r="K54" s="24" t="str">
        <f t="shared" si="0"/>
        <v/>
      </c>
      <c r="L54" s="24"/>
      <c r="M54" s="47" t="str">
        <f t="shared" si="2"/>
        <v/>
      </c>
      <c r="N54" s="23"/>
      <c r="O54" s="25"/>
      <c r="P54" s="23"/>
      <c r="Q54" s="23"/>
      <c r="R54" s="51" t="str">
        <f t="shared" si="3"/>
        <v/>
      </c>
      <c r="S54" s="51"/>
      <c r="T54" s="52" t="str">
        <f t="shared" si="4"/>
        <v/>
      </c>
      <c r="U54" s="52"/>
    </row>
    <row r="55" spans="2:21">
      <c r="B55" s="23">
        <v>47</v>
      </c>
      <c r="C55" s="24" t="str">
        <f t="shared" si="1"/>
        <v/>
      </c>
      <c r="D55" s="24"/>
      <c r="E55" s="23"/>
      <c r="F55" s="25"/>
      <c r="G55" s="23" t="s">
        <v>46</v>
      </c>
      <c r="H55" s="23"/>
      <c r="I55" s="23"/>
      <c r="J55" s="23"/>
      <c r="K55" s="24" t="str">
        <f t="shared" si="0"/>
        <v/>
      </c>
      <c r="L55" s="24"/>
      <c r="M55" s="47" t="str">
        <f t="shared" si="2"/>
        <v/>
      </c>
      <c r="N55" s="23"/>
      <c r="O55" s="25"/>
      <c r="P55" s="23"/>
      <c r="Q55" s="23"/>
      <c r="R55" s="51" t="str">
        <f t="shared" si="3"/>
        <v/>
      </c>
      <c r="S55" s="51"/>
      <c r="T55" s="52" t="str">
        <f t="shared" si="4"/>
        <v/>
      </c>
      <c r="U55" s="52"/>
    </row>
    <row r="56" spans="2:21">
      <c r="B56" s="23">
        <v>48</v>
      </c>
      <c r="C56" s="24" t="str">
        <f t="shared" si="1"/>
        <v/>
      </c>
      <c r="D56" s="24"/>
      <c r="E56" s="23"/>
      <c r="F56" s="25"/>
      <c r="G56" s="23" t="s">
        <v>46</v>
      </c>
      <c r="H56" s="23"/>
      <c r="I56" s="23"/>
      <c r="J56" s="23"/>
      <c r="K56" s="24" t="str">
        <f t="shared" si="0"/>
        <v/>
      </c>
      <c r="L56" s="24"/>
      <c r="M56" s="47" t="str">
        <f t="shared" si="2"/>
        <v/>
      </c>
      <c r="N56" s="23"/>
      <c r="O56" s="25"/>
      <c r="P56" s="23"/>
      <c r="Q56" s="23"/>
      <c r="R56" s="51" t="str">
        <f t="shared" si="3"/>
        <v/>
      </c>
      <c r="S56" s="51"/>
      <c r="T56" s="52" t="str">
        <f t="shared" si="4"/>
        <v/>
      </c>
      <c r="U56" s="52"/>
    </row>
    <row r="57" spans="2:21">
      <c r="B57" s="23">
        <v>49</v>
      </c>
      <c r="C57" s="24" t="str">
        <f t="shared" si="1"/>
        <v/>
      </c>
      <c r="D57" s="24"/>
      <c r="E57" s="23"/>
      <c r="F57" s="25"/>
      <c r="G57" s="23" t="s">
        <v>46</v>
      </c>
      <c r="H57" s="23"/>
      <c r="I57" s="23"/>
      <c r="J57" s="23"/>
      <c r="K57" s="24" t="str">
        <f t="shared" si="0"/>
        <v/>
      </c>
      <c r="L57" s="24"/>
      <c r="M57" s="47" t="str">
        <f t="shared" si="2"/>
        <v/>
      </c>
      <c r="N57" s="23"/>
      <c r="O57" s="25"/>
      <c r="P57" s="23"/>
      <c r="Q57" s="23"/>
      <c r="R57" s="51" t="str">
        <f t="shared" si="3"/>
        <v/>
      </c>
      <c r="S57" s="51"/>
      <c r="T57" s="52" t="str">
        <f t="shared" si="4"/>
        <v/>
      </c>
      <c r="U57" s="52"/>
    </row>
    <row r="58" spans="2:21">
      <c r="B58" s="23">
        <v>50</v>
      </c>
      <c r="C58" s="24" t="str">
        <f t="shared" si="1"/>
        <v/>
      </c>
      <c r="D58" s="24"/>
      <c r="E58" s="23"/>
      <c r="F58" s="25"/>
      <c r="G58" s="23" t="s">
        <v>46</v>
      </c>
      <c r="H58" s="23"/>
      <c r="I58" s="23"/>
      <c r="J58" s="23"/>
      <c r="K58" s="24" t="str">
        <f t="shared" si="0"/>
        <v/>
      </c>
      <c r="L58" s="24"/>
      <c r="M58" s="47" t="str">
        <f t="shared" si="2"/>
        <v/>
      </c>
      <c r="N58" s="23"/>
      <c r="O58" s="25"/>
      <c r="P58" s="23"/>
      <c r="Q58" s="23"/>
      <c r="R58" s="51" t="str">
        <f t="shared" si="3"/>
        <v/>
      </c>
      <c r="S58" s="51"/>
      <c r="T58" s="52" t="str">
        <f t="shared" si="4"/>
        <v/>
      </c>
      <c r="U58" s="52"/>
    </row>
    <row r="59" spans="2:21">
      <c r="B59" s="23">
        <v>51</v>
      </c>
      <c r="C59" s="24" t="str">
        <f t="shared" si="1"/>
        <v/>
      </c>
      <c r="D59" s="24"/>
      <c r="E59" s="23"/>
      <c r="F59" s="25"/>
      <c r="G59" s="23" t="s">
        <v>46</v>
      </c>
      <c r="H59" s="23"/>
      <c r="I59" s="23"/>
      <c r="J59" s="23"/>
      <c r="K59" s="24" t="str">
        <f t="shared" si="0"/>
        <v/>
      </c>
      <c r="L59" s="24"/>
      <c r="M59" s="47" t="str">
        <f t="shared" si="2"/>
        <v/>
      </c>
      <c r="N59" s="23"/>
      <c r="O59" s="25"/>
      <c r="P59" s="23"/>
      <c r="Q59" s="23"/>
      <c r="R59" s="51" t="str">
        <f t="shared" si="3"/>
        <v/>
      </c>
      <c r="S59" s="51"/>
      <c r="T59" s="52" t="str">
        <f t="shared" si="4"/>
        <v/>
      </c>
      <c r="U59" s="52"/>
    </row>
    <row r="60" spans="2:21">
      <c r="B60" s="23">
        <v>52</v>
      </c>
      <c r="C60" s="24" t="str">
        <f t="shared" si="1"/>
        <v/>
      </c>
      <c r="D60" s="24"/>
      <c r="E60" s="23"/>
      <c r="F60" s="25"/>
      <c r="G60" s="23" t="s">
        <v>46</v>
      </c>
      <c r="H60" s="23"/>
      <c r="I60" s="23"/>
      <c r="J60" s="23"/>
      <c r="K60" s="24" t="str">
        <f t="shared" si="0"/>
        <v/>
      </c>
      <c r="L60" s="24"/>
      <c r="M60" s="47" t="str">
        <f t="shared" si="2"/>
        <v/>
      </c>
      <c r="N60" s="23"/>
      <c r="O60" s="25"/>
      <c r="P60" s="23"/>
      <c r="Q60" s="23"/>
      <c r="R60" s="51" t="str">
        <f t="shared" si="3"/>
        <v/>
      </c>
      <c r="S60" s="51"/>
      <c r="T60" s="52" t="str">
        <f t="shared" si="4"/>
        <v/>
      </c>
      <c r="U60" s="52"/>
    </row>
    <row r="61" spans="2:21">
      <c r="B61" s="23">
        <v>53</v>
      </c>
      <c r="C61" s="24" t="str">
        <f t="shared" si="1"/>
        <v/>
      </c>
      <c r="D61" s="24"/>
      <c r="E61" s="23"/>
      <c r="F61" s="25"/>
      <c r="G61" s="23" t="s">
        <v>46</v>
      </c>
      <c r="H61" s="23"/>
      <c r="I61" s="23"/>
      <c r="J61" s="23"/>
      <c r="K61" s="24" t="str">
        <f t="shared" si="0"/>
        <v/>
      </c>
      <c r="L61" s="24"/>
      <c r="M61" s="47" t="str">
        <f t="shared" si="2"/>
        <v/>
      </c>
      <c r="N61" s="23"/>
      <c r="O61" s="25"/>
      <c r="P61" s="23"/>
      <c r="Q61" s="23"/>
      <c r="R61" s="51" t="str">
        <f t="shared" si="3"/>
        <v/>
      </c>
      <c r="S61" s="51"/>
      <c r="T61" s="52" t="str">
        <f t="shared" si="4"/>
        <v/>
      </c>
      <c r="U61" s="52"/>
    </row>
    <row r="62" spans="2:21">
      <c r="B62" s="23">
        <v>54</v>
      </c>
      <c r="C62" s="24" t="str">
        <f t="shared" si="1"/>
        <v/>
      </c>
      <c r="D62" s="24"/>
      <c r="E62" s="23"/>
      <c r="F62" s="25"/>
      <c r="G62" s="23" t="s">
        <v>46</v>
      </c>
      <c r="H62" s="23"/>
      <c r="I62" s="23"/>
      <c r="J62" s="23"/>
      <c r="K62" s="24" t="str">
        <f t="shared" si="0"/>
        <v/>
      </c>
      <c r="L62" s="24"/>
      <c r="M62" s="47" t="str">
        <f t="shared" si="2"/>
        <v/>
      </c>
      <c r="N62" s="23"/>
      <c r="O62" s="25"/>
      <c r="P62" s="23"/>
      <c r="Q62" s="23"/>
      <c r="R62" s="51" t="str">
        <f t="shared" si="3"/>
        <v/>
      </c>
      <c r="S62" s="51"/>
      <c r="T62" s="52" t="str">
        <f t="shared" si="4"/>
        <v/>
      </c>
      <c r="U62" s="52"/>
    </row>
    <row r="63" spans="2:21">
      <c r="B63" s="23">
        <v>55</v>
      </c>
      <c r="C63" s="24" t="str">
        <f t="shared" si="1"/>
        <v/>
      </c>
      <c r="D63" s="24"/>
      <c r="E63" s="23"/>
      <c r="F63" s="25"/>
      <c r="G63" s="23" t="s">
        <v>47</v>
      </c>
      <c r="H63" s="23"/>
      <c r="I63" s="23"/>
      <c r="J63" s="23"/>
      <c r="K63" s="24" t="str">
        <f t="shared" si="0"/>
        <v/>
      </c>
      <c r="L63" s="24"/>
      <c r="M63" s="47" t="str">
        <f t="shared" si="2"/>
        <v/>
      </c>
      <c r="N63" s="23"/>
      <c r="O63" s="25"/>
      <c r="P63" s="23"/>
      <c r="Q63" s="23"/>
      <c r="R63" s="51" t="str">
        <f t="shared" si="3"/>
        <v/>
      </c>
      <c r="S63" s="51"/>
      <c r="T63" s="52" t="str">
        <f t="shared" si="4"/>
        <v/>
      </c>
      <c r="U63" s="52"/>
    </row>
    <row r="64" spans="2:21">
      <c r="B64" s="23">
        <v>56</v>
      </c>
      <c r="C64" s="24" t="str">
        <f t="shared" si="1"/>
        <v/>
      </c>
      <c r="D64" s="24"/>
      <c r="E64" s="23"/>
      <c r="F64" s="25"/>
      <c r="G64" s="23" t="s">
        <v>46</v>
      </c>
      <c r="H64" s="23"/>
      <c r="I64" s="23"/>
      <c r="J64" s="23"/>
      <c r="K64" s="24" t="str">
        <f t="shared" si="0"/>
        <v/>
      </c>
      <c r="L64" s="24"/>
      <c r="M64" s="47" t="str">
        <f t="shared" si="2"/>
        <v/>
      </c>
      <c r="N64" s="23"/>
      <c r="O64" s="25"/>
      <c r="P64" s="23"/>
      <c r="Q64" s="23"/>
      <c r="R64" s="51" t="str">
        <f t="shared" si="3"/>
        <v/>
      </c>
      <c r="S64" s="51"/>
      <c r="T64" s="52" t="str">
        <f t="shared" si="4"/>
        <v/>
      </c>
      <c r="U64" s="52"/>
    </row>
    <row r="65" spans="2:21">
      <c r="B65" s="23">
        <v>57</v>
      </c>
      <c r="C65" s="24" t="str">
        <f t="shared" si="1"/>
        <v/>
      </c>
      <c r="D65" s="24"/>
      <c r="E65" s="23"/>
      <c r="F65" s="25"/>
      <c r="G65" s="23" t="s">
        <v>46</v>
      </c>
      <c r="H65" s="23"/>
      <c r="I65" s="23"/>
      <c r="J65" s="23"/>
      <c r="K65" s="24" t="str">
        <f t="shared" si="0"/>
        <v/>
      </c>
      <c r="L65" s="24"/>
      <c r="M65" s="47" t="str">
        <f t="shared" si="2"/>
        <v/>
      </c>
      <c r="N65" s="23"/>
      <c r="O65" s="25"/>
      <c r="P65" s="23"/>
      <c r="Q65" s="23"/>
      <c r="R65" s="51" t="str">
        <f t="shared" si="3"/>
        <v/>
      </c>
      <c r="S65" s="51"/>
      <c r="T65" s="52" t="str">
        <f t="shared" si="4"/>
        <v/>
      </c>
      <c r="U65" s="52"/>
    </row>
    <row r="66" spans="2:21">
      <c r="B66" s="23">
        <v>58</v>
      </c>
      <c r="C66" s="24" t="str">
        <f t="shared" si="1"/>
        <v/>
      </c>
      <c r="D66" s="24"/>
      <c r="E66" s="23"/>
      <c r="F66" s="25"/>
      <c r="G66" s="23" t="s">
        <v>46</v>
      </c>
      <c r="H66" s="23"/>
      <c r="I66" s="23"/>
      <c r="J66" s="23"/>
      <c r="K66" s="24" t="str">
        <f t="shared" si="0"/>
        <v/>
      </c>
      <c r="L66" s="24"/>
      <c r="M66" s="47" t="str">
        <f t="shared" si="2"/>
        <v/>
      </c>
      <c r="N66" s="23"/>
      <c r="O66" s="25"/>
      <c r="P66" s="23"/>
      <c r="Q66" s="23"/>
      <c r="R66" s="51" t="str">
        <f t="shared" si="3"/>
        <v/>
      </c>
      <c r="S66" s="51"/>
      <c r="T66" s="52" t="str">
        <f t="shared" si="4"/>
        <v/>
      </c>
      <c r="U66" s="52"/>
    </row>
    <row r="67" spans="2:21">
      <c r="B67" s="23">
        <v>59</v>
      </c>
      <c r="C67" s="24" t="str">
        <f t="shared" si="1"/>
        <v/>
      </c>
      <c r="D67" s="24"/>
      <c r="E67" s="23"/>
      <c r="F67" s="25"/>
      <c r="G67" s="23" t="s">
        <v>46</v>
      </c>
      <c r="H67" s="23"/>
      <c r="I67" s="23"/>
      <c r="J67" s="23"/>
      <c r="K67" s="24" t="str">
        <f t="shared" si="0"/>
        <v/>
      </c>
      <c r="L67" s="24"/>
      <c r="M67" s="47" t="str">
        <f t="shared" si="2"/>
        <v/>
      </c>
      <c r="N67" s="23"/>
      <c r="O67" s="25"/>
      <c r="P67" s="23"/>
      <c r="Q67" s="23"/>
      <c r="R67" s="51" t="str">
        <f t="shared" si="3"/>
        <v/>
      </c>
      <c r="S67" s="51"/>
      <c r="T67" s="52" t="str">
        <f t="shared" si="4"/>
        <v/>
      </c>
      <c r="U67" s="52"/>
    </row>
    <row r="68" spans="2:21">
      <c r="B68" s="23">
        <v>60</v>
      </c>
      <c r="C68" s="24" t="str">
        <f t="shared" si="1"/>
        <v/>
      </c>
      <c r="D68" s="24"/>
      <c r="E68" s="23"/>
      <c r="F68" s="25"/>
      <c r="G68" s="23" t="s">
        <v>47</v>
      </c>
      <c r="H68" s="23"/>
      <c r="I68" s="23"/>
      <c r="J68" s="23"/>
      <c r="K68" s="24" t="str">
        <f t="shared" si="0"/>
        <v/>
      </c>
      <c r="L68" s="24"/>
      <c r="M68" s="47" t="str">
        <f t="shared" si="2"/>
        <v/>
      </c>
      <c r="N68" s="23"/>
      <c r="O68" s="25"/>
      <c r="P68" s="23"/>
      <c r="Q68" s="23"/>
      <c r="R68" s="51" t="str">
        <f t="shared" si="3"/>
        <v/>
      </c>
      <c r="S68" s="51"/>
      <c r="T68" s="52" t="str">
        <f t="shared" si="4"/>
        <v/>
      </c>
      <c r="U68" s="52"/>
    </row>
    <row r="69" spans="2:21">
      <c r="B69" s="23">
        <v>61</v>
      </c>
      <c r="C69" s="24" t="str">
        <f t="shared" si="1"/>
        <v/>
      </c>
      <c r="D69" s="24"/>
      <c r="E69" s="23"/>
      <c r="F69" s="25"/>
      <c r="G69" s="23" t="s">
        <v>47</v>
      </c>
      <c r="H69" s="23"/>
      <c r="I69" s="23"/>
      <c r="J69" s="23"/>
      <c r="K69" s="24" t="str">
        <f t="shared" si="0"/>
        <v/>
      </c>
      <c r="L69" s="24"/>
      <c r="M69" s="47" t="str">
        <f t="shared" si="2"/>
        <v/>
      </c>
      <c r="N69" s="23"/>
      <c r="O69" s="25"/>
      <c r="P69" s="23"/>
      <c r="Q69" s="23"/>
      <c r="R69" s="51" t="str">
        <f t="shared" si="3"/>
        <v/>
      </c>
      <c r="S69" s="51"/>
      <c r="T69" s="52" t="str">
        <f t="shared" si="4"/>
        <v/>
      </c>
      <c r="U69" s="52"/>
    </row>
    <row r="70" spans="2:21">
      <c r="B70" s="23">
        <v>62</v>
      </c>
      <c r="C70" s="24" t="str">
        <f t="shared" si="1"/>
        <v/>
      </c>
      <c r="D70" s="24"/>
      <c r="E70" s="23"/>
      <c r="F70" s="25"/>
      <c r="G70" s="23" t="s">
        <v>46</v>
      </c>
      <c r="H70" s="23"/>
      <c r="I70" s="23"/>
      <c r="J70" s="23"/>
      <c r="K70" s="24" t="str">
        <f t="shared" si="0"/>
        <v/>
      </c>
      <c r="L70" s="24"/>
      <c r="M70" s="47" t="str">
        <f t="shared" si="2"/>
        <v/>
      </c>
      <c r="N70" s="23"/>
      <c r="O70" s="25"/>
      <c r="P70" s="23"/>
      <c r="Q70" s="23"/>
      <c r="R70" s="51" t="str">
        <f t="shared" si="3"/>
        <v/>
      </c>
      <c r="S70" s="51"/>
      <c r="T70" s="52" t="str">
        <f t="shared" si="4"/>
        <v/>
      </c>
      <c r="U70" s="52"/>
    </row>
    <row r="71" spans="2:21">
      <c r="B71" s="23">
        <v>63</v>
      </c>
      <c r="C71" s="24" t="str">
        <f t="shared" si="1"/>
        <v/>
      </c>
      <c r="D71" s="24"/>
      <c r="E71" s="23"/>
      <c r="F71" s="25"/>
      <c r="G71" s="23" t="s">
        <v>47</v>
      </c>
      <c r="H71" s="23"/>
      <c r="I71" s="23"/>
      <c r="J71" s="23"/>
      <c r="K71" s="24" t="str">
        <f t="shared" si="0"/>
        <v/>
      </c>
      <c r="L71" s="24"/>
      <c r="M71" s="47" t="str">
        <f t="shared" si="2"/>
        <v/>
      </c>
      <c r="N71" s="23"/>
      <c r="O71" s="25"/>
      <c r="P71" s="23"/>
      <c r="Q71" s="23"/>
      <c r="R71" s="51" t="str">
        <f t="shared" si="3"/>
        <v/>
      </c>
      <c r="S71" s="51"/>
      <c r="T71" s="52" t="str">
        <f t="shared" si="4"/>
        <v/>
      </c>
      <c r="U71" s="52"/>
    </row>
    <row r="72" spans="2:21">
      <c r="B72" s="23">
        <v>64</v>
      </c>
      <c r="C72" s="24" t="str">
        <f t="shared" si="1"/>
        <v/>
      </c>
      <c r="D72" s="24"/>
      <c r="E72" s="23"/>
      <c r="F72" s="25"/>
      <c r="G72" s="23" t="s">
        <v>46</v>
      </c>
      <c r="H72" s="23"/>
      <c r="I72" s="23"/>
      <c r="J72" s="23"/>
      <c r="K72" s="24" t="str">
        <f t="shared" si="0"/>
        <v/>
      </c>
      <c r="L72" s="24"/>
      <c r="M72" s="47" t="str">
        <f t="shared" si="2"/>
        <v/>
      </c>
      <c r="N72" s="23"/>
      <c r="O72" s="25"/>
      <c r="P72" s="23"/>
      <c r="Q72" s="23"/>
      <c r="R72" s="51" t="str">
        <f t="shared" si="3"/>
        <v/>
      </c>
      <c r="S72" s="51"/>
      <c r="T72" s="52" t="str">
        <f t="shared" si="4"/>
        <v/>
      </c>
      <c r="U72" s="52"/>
    </row>
    <row r="73" spans="2:21">
      <c r="B73" s="23">
        <v>65</v>
      </c>
      <c r="C73" s="24" t="str">
        <f t="shared" si="1"/>
        <v/>
      </c>
      <c r="D73" s="24"/>
      <c r="E73" s="23"/>
      <c r="F73" s="25"/>
      <c r="G73" s="23" t="s">
        <v>47</v>
      </c>
      <c r="H73" s="23"/>
      <c r="I73" s="23"/>
      <c r="J73" s="23"/>
      <c r="K73" s="24" t="str">
        <f t="shared" ref="K73:K108" si="5">IF(F73="","",C73*0.03)</f>
        <v/>
      </c>
      <c r="L73" s="24"/>
      <c r="M73" s="47" t="str">
        <f t="shared" si="2"/>
        <v/>
      </c>
      <c r="N73" s="23"/>
      <c r="O73" s="25"/>
      <c r="P73" s="23"/>
      <c r="Q73" s="23"/>
      <c r="R73" s="51" t="str">
        <f t="shared" si="3"/>
        <v/>
      </c>
      <c r="S73" s="51"/>
      <c r="T73" s="52" t="str">
        <f t="shared" si="4"/>
        <v/>
      </c>
      <c r="U73" s="52"/>
    </row>
    <row r="74" spans="2:21">
      <c r="B74" s="23">
        <v>66</v>
      </c>
      <c r="C74" s="24" t="str">
        <f t="shared" ref="C74:C108" si="6">IF(R73="","",C73+R73)</f>
        <v/>
      </c>
      <c r="D74" s="24"/>
      <c r="E74" s="23"/>
      <c r="F74" s="25"/>
      <c r="G74" s="23" t="s">
        <v>47</v>
      </c>
      <c r="H74" s="23"/>
      <c r="I74" s="23"/>
      <c r="J74" s="23"/>
      <c r="K74" s="24" t="str">
        <f t="shared" si="5"/>
        <v/>
      </c>
      <c r="L74" s="24"/>
      <c r="M74" s="47" t="str">
        <f t="shared" ref="M74:M108" si="7">IF(J74="","",(K74/J74)/1000)</f>
        <v/>
      </c>
      <c r="N74" s="23"/>
      <c r="O74" s="25"/>
      <c r="P74" s="23"/>
      <c r="Q74" s="23"/>
      <c r="R74" s="51" t="str">
        <f t="shared" ref="R74:R108" si="8">IF(O74="","",(IF(G74="売",H74-P74,P74-H74))*M74*100000)</f>
        <v/>
      </c>
      <c r="S74" s="51"/>
      <c r="T74" s="52" t="str">
        <f t="shared" ref="T74:T108" si="9">IF(O74="","",IF(R74&lt;0,J74*(-1),IF(G74="買",(P74-H74)*100,(H74-P74)*100)))</f>
        <v/>
      </c>
      <c r="U74" s="52"/>
    </row>
    <row r="75" spans="2:21">
      <c r="B75" s="23">
        <v>67</v>
      </c>
      <c r="C75" s="24" t="str">
        <f t="shared" si="6"/>
        <v/>
      </c>
      <c r="D75" s="24"/>
      <c r="E75" s="23"/>
      <c r="F75" s="25"/>
      <c r="G75" s="23" t="s">
        <v>46</v>
      </c>
      <c r="H75" s="23"/>
      <c r="I75" s="23"/>
      <c r="J75" s="23"/>
      <c r="K75" s="24" t="str">
        <f t="shared" si="5"/>
        <v/>
      </c>
      <c r="L75" s="24"/>
      <c r="M75" s="47" t="str">
        <f t="shared" si="7"/>
        <v/>
      </c>
      <c r="N75" s="23"/>
      <c r="O75" s="25"/>
      <c r="P75" s="23"/>
      <c r="Q75" s="23"/>
      <c r="R75" s="51" t="str">
        <f t="shared" si="8"/>
        <v/>
      </c>
      <c r="S75" s="51"/>
      <c r="T75" s="52" t="str">
        <f t="shared" si="9"/>
        <v/>
      </c>
      <c r="U75" s="52"/>
    </row>
    <row r="76" spans="2:21">
      <c r="B76" s="23">
        <v>68</v>
      </c>
      <c r="C76" s="24" t="str">
        <f t="shared" si="6"/>
        <v/>
      </c>
      <c r="D76" s="24"/>
      <c r="E76" s="23"/>
      <c r="F76" s="25"/>
      <c r="G76" s="23" t="s">
        <v>46</v>
      </c>
      <c r="H76" s="23"/>
      <c r="I76" s="23"/>
      <c r="J76" s="23"/>
      <c r="K76" s="24" t="str">
        <f t="shared" si="5"/>
        <v/>
      </c>
      <c r="L76" s="24"/>
      <c r="M76" s="47" t="str">
        <f t="shared" si="7"/>
        <v/>
      </c>
      <c r="N76" s="23"/>
      <c r="O76" s="25"/>
      <c r="P76" s="23"/>
      <c r="Q76" s="23"/>
      <c r="R76" s="51" t="str">
        <f t="shared" si="8"/>
        <v/>
      </c>
      <c r="S76" s="51"/>
      <c r="T76" s="52" t="str">
        <f t="shared" si="9"/>
        <v/>
      </c>
      <c r="U76" s="52"/>
    </row>
    <row r="77" spans="2:21">
      <c r="B77" s="23">
        <v>69</v>
      </c>
      <c r="C77" s="24" t="str">
        <f t="shared" si="6"/>
        <v/>
      </c>
      <c r="D77" s="24"/>
      <c r="E77" s="23"/>
      <c r="F77" s="25"/>
      <c r="G77" s="23" t="s">
        <v>46</v>
      </c>
      <c r="H77" s="23"/>
      <c r="I77" s="23"/>
      <c r="J77" s="23"/>
      <c r="K77" s="24" t="str">
        <f t="shared" si="5"/>
        <v/>
      </c>
      <c r="L77" s="24"/>
      <c r="M77" s="47" t="str">
        <f t="shared" si="7"/>
        <v/>
      </c>
      <c r="N77" s="23"/>
      <c r="O77" s="25"/>
      <c r="P77" s="23"/>
      <c r="Q77" s="23"/>
      <c r="R77" s="51" t="str">
        <f t="shared" si="8"/>
        <v/>
      </c>
      <c r="S77" s="51"/>
      <c r="T77" s="52" t="str">
        <f t="shared" si="9"/>
        <v/>
      </c>
      <c r="U77" s="52"/>
    </row>
    <row r="78" spans="2:21">
      <c r="B78" s="23">
        <v>70</v>
      </c>
      <c r="C78" s="24" t="str">
        <f t="shared" si="6"/>
        <v/>
      </c>
      <c r="D78" s="24"/>
      <c r="E78" s="23"/>
      <c r="F78" s="25"/>
      <c r="G78" s="23" t="s">
        <v>47</v>
      </c>
      <c r="H78" s="23"/>
      <c r="I78" s="23"/>
      <c r="J78" s="23"/>
      <c r="K78" s="24" t="str">
        <f t="shared" si="5"/>
        <v/>
      </c>
      <c r="L78" s="24"/>
      <c r="M78" s="47" t="str">
        <f t="shared" si="7"/>
        <v/>
      </c>
      <c r="N78" s="23"/>
      <c r="O78" s="25"/>
      <c r="P78" s="23"/>
      <c r="Q78" s="23"/>
      <c r="R78" s="51" t="str">
        <f t="shared" si="8"/>
        <v/>
      </c>
      <c r="S78" s="51"/>
      <c r="T78" s="52" t="str">
        <f t="shared" si="9"/>
        <v/>
      </c>
      <c r="U78" s="52"/>
    </row>
    <row r="79" spans="2:21">
      <c r="B79" s="23">
        <v>71</v>
      </c>
      <c r="C79" s="24" t="str">
        <f t="shared" si="6"/>
        <v/>
      </c>
      <c r="D79" s="24"/>
      <c r="E79" s="23"/>
      <c r="F79" s="25"/>
      <c r="G79" s="23" t="s">
        <v>46</v>
      </c>
      <c r="H79" s="23"/>
      <c r="I79" s="23"/>
      <c r="J79" s="23"/>
      <c r="K79" s="24" t="str">
        <f t="shared" si="5"/>
        <v/>
      </c>
      <c r="L79" s="24"/>
      <c r="M79" s="47" t="str">
        <f t="shared" si="7"/>
        <v/>
      </c>
      <c r="N79" s="23"/>
      <c r="O79" s="25"/>
      <c r="P79" s="23"/>
      <c r="Q79" s="23"/>
      <c r="R79" s="51" t="str">
        <f t="shared" si="8"/>
        <v/>
      </c>
      <c r="S79" s="51"/>
      <c r="T79" s="52" t="str">
        <f t="shared" si="9"/>
        <v/>
      </c>
      <c r="U79" s="52"/>
    </row>
    <row r="80" spans="2:21">
      <c r="B80" s="23">
        <v>72</v>
      </c>
      <c r="C80" s="24" t="str">
        <f t="shared" si="6"/>
        <v/>
      </c>
      <c r="D80" s="24"/>
      <c r="E80" s="23"/>
      <c r="F80" s="25"/>
      <c r="G80" s="23" t="s">
        <v>47</v>
      </c>
      <c r="H80" s="23"/>
      <c r="I80" s="23"/>
      <c r="J80" s="23"/>
      <c r="K80" s="24" t="str">
        <f t="shared" si="5"/>
        <v/>
      </c>
      <c r="L80" s="24"/>
      <c r="M80" s="47" t="str">
        <f t="shared" si="7"/>
        <v/>
      </c>
      <c r="N80" s="23"/>
      <c r="O80" s="25"/>
      <c r="P80" s="23"/>
      <c r="Q80" s="23"/>
      <c r="R80" s="51" t="str">
        <f t="shared" si="8"/>
        <v/>
      </c>
      <c r="S80" s="51"/>
      <c r="T80" s="52" t="str">
        <f t="shared" si="9"/>
        <v/>
      </c>
      <c r="U80" s="52"/>
    </row>
    <row r="81" spans="2:21">
      <c r="B81" s="23">
        <v>73</v>
      </c>
      <c r="C81" s="24" t="str">
        <f t="shared" si="6"/>
        <v/>
      </c>
      <c r="D81" s="24"/>
      <c r="E81" s="23"/>
      <c r="F81" s="25"/>
      <c r="G81" s="23" t="s">
        <v>46</v>
      </c>
      <c r="H81" s="23"/>
      <c r="I81" s="23"/>
      <c r="J81" s="23"/>
      <c r="K81" s="24" t="str">
        <f t="shared" si="5"/>
        <v/>
      </c>
      <c r="L81" s="24"/>
      <c r="M81" s="47" t="str">
        <f t="shared" si="7"/>
        <v/>
      </c>
      <c r="N81" s="23"/>
      <c r="O81" s="25"/>
      <c r="P81" s="23"/>
      <c r="Q81" s="23"/>
      <c r="R81" s="51" t="str">
        <f t="shared" si="8"/>
        <v/>
      </c>
      <c r="S81" s="51"/>
      <c r="T81" s="52" t="str">
        <f t="shared" si="9"/>
        <v/>
      </c>
      <c r="U81" s="52"/>
    </row>
    <row r="82" spans="2:21">
      <c r="B82" s="23">
        <v>74</v>
      </c>
      <c r="C82" s="24" t="str">
        <f t="shared" si="6"/>
        <v/>
      </c>
      <c r="D82" s="24"/>
      <c r="E82" s="23"/>
      <c r="F82" s="25"/>
      <c r="G82" s="23" t="s">
        <v>46</v>
      </c>
      <c r="H82" s="23"/>
      <c r="I82" s="23"/>
      <c r="J82" s="23"/>
      <c r="K82" s="24" t="str">
        <f t="shared" si="5"/>
        <v/>
      </c>
      <c r="L82" s="24"/>
      <c r="M82" s="47" t="str">
        <f t="shared" si="7"/>
        <v/>
      </c>
      <c r="N82" s="23"/>
      <c r="O82" s="25"/>
      <c r="P82" s="23"/>
      <c r="Q82" s="23"/>
      <c r="R82" s="51" t="str">
        <f t="shared" si="8"/>
        <v/>
      </c>
      <c r="S82" s="51"/>
      <c r="T82" s="52" t="str">
        <f t="shared" si="9"/>
        <v/>
      </c>
      <c r="U82" s="52"/>
    </row>
    <row r="83" spans="2:21">
      <c r="B83" s="23">
        <v>75</v>
      </c>
      <c r="C83" s="24" t="str">
        <f t="shared" si="6"/>
        <v/>
      </c>
      <c r="D83" s="24"/>
      <c r="E83" s="23"/>
      <c r="F83" s="25"/>
      <c r="G83" s="23" t="s">
        <v>46</v>
      </c>
      <c r="H83" s="23"/>
      <c r="I83" s="23"/>
      <c r="J83" s="23"/>
      <c r="K83" s="24" t="str">
        <f t="shared" si="5"/>
        <v/>
      </c>
      <c r="L83" s="24"/>
      <c r="M83" s="47" t="str">
        <f t="shared" si="7"/>
        <v/>
      </c>
      <c r="N83" s="23"/>
      <c r="O83" s="25"/>
      <c r="P83" s="23"/>
      <c r="Q83" s="23"/>
      <c r="R83" s="51" t="str">
        <f t="shared" si="8"/>
        <v/>
      </c>
      <c r="S83" s="51"/>
      <c r="T83" s="52" t="str">
        <f t="shared" si="9"/>
        <v/>
      </c>
      <c r="U83" s="52"/>
    </row>
    <row r="84" spans="2:21">
      <c r="B84" s="23">
        <v>76</v>
      </c>
      <c r="C84" s="24" t="str">
        <f t="shared" si="6"/>
        <v/>
      </c>
      <c r="D84" s="24"/>
      <c r="E84" s="23"/>
      <c r="F84" s="25"/>
      <c r="G84" s="23" t="s">
        <v>46</v>
      </c>
      <c r="H84" s="23"/>
      <c r="I84" s="23"/>
      <c r="J84" s="23"/>
      <c r="K84" s="24" t="str">
        <f t="shared" si="5"/>
        <v/>
      </c>
      <c r="L84" s="24"/>
      <c r="M84" s="47" t="str">
        <f t="shared" si="7"/>
        <v/>
      </c>
      <c r="N84" s="23"/>
      <c r="O84" s="25"/>
      <c r="P84" s="23"/>
      <c r="Q84" s="23"/>
      <c r="R84" s="51" t="str">
        <f t="shared" si="8"/>
        <v/>
      </c>
      <c r="S84" s="51"/>
      <c r="T84" s="52" t="str">
        <f t="shared" si="9"/>
        <v/>
      </c>
      <c r="U84" s="52"/>
    </row>
    <row r="85" spans="2:21">
      <c r="B85" s="23">
        <v>77</v>
      </c>
      <c r="C85" s="24" t="str">
        <f t="shared" si="6"/>
        <v/>
      </c>
      <c r="D85" s="24"/>
      <c r="E85" s="23"/>
      <c r="F85" s="25"/>
      <c r="G85" s="23" t="s">
        <v>47</v>
      </c>
      <c r="H85" s="23"/>
      <c r="I85" s="23"/>
      <c r="J85" s="23"/>
      <c r="K85" s="24" t="str">
        <f t="shared" si="5"/>
        <v/>
      </c>
      <c r="L85" s="24"/>
      <c r="M85" s="47" t="str">
        <f t="shared" si="7"/>
        <v/>
      </c>
      <c r="N85" s="23"/>
      <c r="O85" s="25"/>
      <c r="P85" s="23"/>
      <c r="Q85" s="23"/>
      <c r="R85" s="51" t="str">
        <f t="shared" si="8"/>
        <v/>
      </c>
      <c r="S85" s="51"/>
      <c r="T85" s="52" t="str">
        <f t="shared" si="9"/>
        <v/>
      </c>
      <c r="U85" s="52"/>
    </row>
    <row r="86" spans="2:21">
      <c r="B86" s="23">
        <v>78</v>
      </c>
      <c r="C86" s="24" t="str">
        <f t="shared" si="6"/>
        <v/>
      </c>
      <c r="D86" s="24"/>
      <c r="E86" s="23"/>
      <c r="F86" s="25"/>
      <c r="G86" s="23" t="s">
        <v>46</v>
      </c>
      <c r="H86" s="23"/>
      <c r="I86" s="23"/>
      <c r="J86" s="23"/>
      <c r="K86" s="24" t="str">
        <f t="shared" si="5"/>
        <v/>
      </c>
      <c r="L86" s="24"/>
      <c r="M86" s="47" t="str">
        <f t="shared" si="7"/>
        <v/>
      </c>
      <c r="N86" s="23"/>
      <c r="O86" s="25"/>
      <c r="P86" s="23"/>
      <c r="Q86" s="23"/>
      <c r="R86" s="51" t="str">
        <f t="shared" si="8"/>
        <v/>
      </c>
      <c r="S86" s="51"/>
      <c r="T86" s="52" t="str">
        <f t="shared" si="9"/>
        <v/>
      </c>
      <c r="U86" s="52"/>
    </row>
    <row r="87" spans="2:21">
      <c r="B87" s="23">
        <v>79</v>
      </c>
      <c r="C87" s="24" t="str">
        <f t="shared" si="6"/>
        <v/>
      </c>
      <c r="D87" s="24"/>
      <c r="E87" s="23"/>
      <c r="F87" s="25"/>
      <c r="G87" s="23" t="s">
        <v>47</v>
      </c>
      <c r="H87" s="23"/>
      <c r="I87" s="23"/>
      <c r="J87" s="23"/>
      <c r="K87" s="24" t="str">
        <f t="shared" si="5"/>
        <v/>
      </c>
      <c r="L87" s="24"/>
      <c r="M87" s="47" t="str">
        <f t="shared" si="7"/>
        <v/>
      </c>
      <c r="N87" s="23"/>
      <c r="O87" s="25"/>
      <c r="P87" s="23"/>
      <c r="Q87" s="23"/>
      <c r="R87" s="51" t="str">
        <f t="shared" si="8"/>
        <v/>
      </c>
      <c r="S87" s="51"/>
      <c r="T87" s="52" t="str">
        <f t="shared" si="9"/>
        <v/>
      </c>
      <c r="U87" s="52"/>
    </row>
    <row r="88" spans="2:21">
      <c r="B88" s="23">
        <v>80</v>
      </c>
      <c r="C88" s="24" t="str">
        <f t="shared" si="6"/>
        <v/>
      </c>
      <c r="D88" s="24"/>
      <c r="E88" s="23"/>
      <c r="F88" s="25"/>
      <c r="G88" s="23" t="s">
        <v>47</v>
      </c>
      <c r="H88" s="23"/>
      <c r="I88" s="23"/>
      <c r="J88" s="23"/>
      <c r="K88" s="24" t="str">
        <f t="shared" si="5"/>
        <v/>
      </c>
      <c r="L88" s="24"/>
      <c r="M88" s="47" t="str">
        <f t="shared" si="7"/>
        <v/>
      </c>
      <c r="N88" s="23"/>
      <c r="O88" s="25"/>
      <c r="P88" s="23"/>
      <c r="Q88" s="23"/>
      <c r="R88" s="51" t="str">
        <f t="shared" si="8"/>
        <v/>
      </c>
      <c r="S88" s="51"/>
      <c r="T88" s="52" t="str">
        <f t="shared" si="9"/>
        <v/>
      </c>
      <c r="U88" s="52"/>
    </row>
    <row r="89" spans="2:21">
      <c r="B89" s="23">
        <v>81</v>
      </c>
      <c r="C89" s="24" t="str">
        <f t="shared" si="6"/>
        <v/>
      </c>
      <c r="D89" s="24"/>
      <c r="E89" s="23"/>
      <c r="F89" s="25"/>
      <c r="G89" s="23" t="s">
        <v>47</v>
      </c>
      <c r="H89" s="23"/>
      <c r="I89" s="23"/>
      <c r="J89" s="23"/>
      <c r="K89" s="24" t="str">
        <f t="shared" si="5"/>
        <v/>
      </c>
      <c r="L89" s="24"/>
      <c r="M89" s="47" t="str">
        <f t="shared" si="7"/>
        <v/>
      </c>
      <c r="N89" s="23"/>
      <c r="O89" s="25"/>
      <c r="P89" s="23"/>
      <c r="Q89" s="23"/>
      <c r="R89" s="51" t="str">
        <f t="shared" si="8"/>
        <v/>
      </c>
      <c r="S89" s="51"/>
      <c r="T89" s="52" t="str">
        <f t="shared" si="9"/>
        <v/>
      </c>
      <c r="U89" s="52"/>
    </row>
    <row r="90" spans="2:21">
      <c r="B90" s="23">
        <v>82</v>
      </c>
      <c r="C90" s="24" t="str">
        <f t="shared" si="6"/>
        <v/>
      </c>
      <c r="D90" s="24"/>
      <c r="E90" s="23"/>
      <c r="F90" s="25"/>
      <c r="G90" s="23" t="s">
        <v>47</v>
      </c>
      <c r="H90" s="23"/>
      <c r="I90" s="23"/>
      <c r="J90" s="23"/>
      <c r="K90" s="24" t="str">
        <f t="shared" si="5"/>
        <v/>
      </c>
      <c r="L90" s="24"/>
      <c r="M90" s="47" t="str">
        <f t="shared" si="7"/>
        <v/>
      </c>
      <c r="N90" s="23"/>
      <c r="O90" s="25"/>
      <c r="P90" s="23"/>
      <c r="Q90" s="23"/>
      <c r="R90" s="51" t="str">
        <f t="shared" si="8"/>
        <v/>
      </c>
      <c r="S90" s="51"/>
      <c r="T90" s="52" t="str">
        <f t="shared" si="9"/>
        <v/>
      </c>
      <c r="U90" s="52"/>
    </row>
    <row r="91" spans="2:21">
      <c r="B91" s="23">
        <v>83</v>
      </c>
      <c r="C91" s="24" t="str">
        <f t="shared" si="6"/>
        <v/>
      </c>
      <c r="D91" s="24"/>
      <c r="E91" s="23"/>
      <c r="F91" s="25"/>
      <c r="G91" s="23" t="s">
        <v>47</v>
      </c>
      <c r="H91" s="23"/>
      <c r="I91" s="23"/>
      <c r="J91" s="23"/>
      <c r="K91" s="24" t="str">
        <f t="shared" si="5"/>
        <v/>
      </c>
      <c r="L91" s="24"/>
      <c r="M91" s="47" t="str">
        <f t="shared" si="7"/>
        <v/>
      </c>
      <c r="N91" s="23"/>
      <c r="O91" s="25"/>
      <c r="P91" s="23"/>
      <c r="Q91" s="23"/>
      <c r="R91" s="51" t="str">
        <f t="shared" si="8"/>
        <v/>
      </c>
      <c r="S91" s="51"/>
      <c r="T91" s="52" t="str">
        <f t="shared" si="9"/>
        <v/>
      </c>
      <c r="U91" s="52"/>
    </row>
    <row r="92" spans="2:21">
      <c r="B92" s="23">
        <v>84</v>
      </c>
      <c r="C92" s="24" t="str">
        <f t="shared" si="6"/>
        <v/>
      </c>
      <c r="D92" s="24"/>
      <c r="E92" s="23"/>
      <c r="F92" s="25"/>
      <c r="G92" s="23" t="s">
        <v>46</v>
      </c>
      <c r="H92" s="23"/>
      <c r="I92" s="23"/>
      <c r="J92" s="23"/>
      <c r="K92" s="24" t="str">
        <f t="shared" si="5"/>
        <v/>
      </c>
      <c r="L92" s="24"/>
      <c r="M92" s="47" t="str">
        <f t="shared" si="7"/>
        <v/>
      </c>
      <c r="N92" s="23"/>
      <c r="O92" s="25"/>
      <c r="P92" s="23"/>
      <c r="Q92" s="23"/>
      <c r="R92" s="51" t="str">
        <f t="shared" si="8"/>
        <v/>
      </c>
      <c r="S92" s="51"/>
      <c r="T92" s="52" t="str">
        <f t="shared" si="9"/>
        <v/>
      </c>
      <c r="U92" s="52"/>
    </row>
    <row r="93" spans="2:21">
      <c r="B93" s="23">
        <v>85</v>
      </c>
      <c r="C93" s="24" t="str">
        <f t="shared" si="6"/>
        <v/>
      </c>
      <c r="D93" s="24"/>
      <c r="E93" s="23"/>
      <c r="F93" s="25"/>
      <c r="G93" s="23" t="s">
        <v>47</v>
      </c>
      <c r="H93" s="23"/>
      <c r="I93" s="23"/>
      <c r="J93" s="23"/>
      <c r="K93" s="24" t="str">
        <f t="shared" si="5"/>
        <v/>
      </c>
      <c r="L93" s="24"/>
      <c r="M93" s="47" t="str">
        <f t="shared" si="7"/>
        <v/>
      </c>
      <c r="N93" s="23"/>
      <c r="O93" s="25"/>
      <c r="P93" s="23"/>
      <c r="Q93" s="23"/>
      <c r="R93" s="51" t="str">
        <f t="shared" si="8"/>
        <v/>
      </c>
      <c r="S93" s="51"/>
      <c r="T93" s="52" t="str">
        <f t="shared" si="9"/>
        <v/>
      </c>
      <c r="U93" s="52"/>
    </row>
    <row r="94" spans="2:21">
      <c r="B94" s="23">
        <v>86</v>
      </c>
      <c r="C94" s="24" t="str">
        <f t="shared" si="6"/>
        <v/>
      </c>
      <c r="D94" s="24"/>
      <c r="E94" s="23"/>
      <c r="F94" s="25"/>
      <c r="G94" s="23" t="s">
        <v>46</v>
      </c>
      <c r="H94" s="23"/>
      <c r="I94" s="23"/>
      <c r="J94" s="23"/>
      <c r="K94" s="24" t="str">
        <f t="shared" si="5"/>
        <v/>
      </c>
      <c r="L94" s="24"/>
      <c r="M94" s="47" t="str">
        <f t="shared" si="7"/>
        <v/>
      </c>
      <c r="N94" s="23"/>
      <c r="O94" s="25"/>
      <c r="P94" s="23"/>
      <c r="Q94" s="23"/>
      <c r="R94" s="51" t="str">
        <f t="shared" si="8"/>
        <v/>
      </c>
      <c r="S94" s="51"/>
      <c r="T94" s="52" t="str">
        <f t="shared" si="9"/>
        <v/>
      </c>
      <c r="U94" s="52"/>
    </row>
    <row r="95" spans="2:21">
      <c r="B95" s="23">
        <v>87</v>
      </c>
      <c r="C95" s="24" t="str">
        <f t="shared" si="6"/>
        <v/>
      </c>
      <c r="D95" s="24"/>
      <c r="E95" s="23"/>
      <c r="F95" s="25"/>
      <c r="G95" s="23" t="s">
        <v>47</v>
      </c>
      <c r="H95" s="23"/>
      <c r="I95" s="23"/>
      <c r="J95" s="23"/>
      <c r="K95" s="24" t="str">
        <f t="shared" si="5"/>
        <v/>
      </c>
      <c r="L95" s="24"/>
      <c r="M95" s="47" t="str">
        <f t="shared" si="7"/>
        <v/>
      </c>
      <c r="N95" s="23"/>
      <c r="O95" s="25"/>
      <c r="P95" s="23"/>
      <c r="Q95" s="23"/>
      <c r="R95" s="51" t="str">
        <f t="shared" si="8"/>
        <v/>
      </c>
      <c r="S95" s="51"/>
      <c r="T95" s="52" t="str">
        <f t="shared" si="9"/>
        <v/>
      </c>
      <c r="U95" s="52"/>
    </row>
    <row r="96" spans="2:21">
      <c r="B96" s="23">
        <v>88</v>
      </c>
      <c r="C96" s="24" t="str">
        <f t="shared" si="6"/>
        <v/>
      </c>
      <c r="D96" s="24"/>
      <c r="E96" s="23"/>
      <c r="F96" s="25"/>
      <c r="G96" s="23" t="s">
        <v>46</v>
      </c>
      <c r="H96" s="23"/>
      <c r="I96" s="23"/>
      <c r="J96" s="23"/>
      <c r="K96" s="24" t="str">
        <f t="shared" si="5"/>
        <v/>
      </c>
      <c r="L96" s="24"/>
      <c r="M96" s="47" t="str">
        <f t="shared" si="7"/>
        <v/>
      </c>
      <c r="N96" s="23"/>
      <c r="O96" s="25"/>
      <c r="P96" s="23"/>
      <c r="Q96" s="23"/>
      <c r="R96" s="51" t="str">
        <f t="shared" si="8"/>
        <v/>
      </c>
      <c r="S96" s="51"/>
      <c r="T96" s="52" t="str">
        <f t="shared" si="9"/>
        <v/>
      </c>
      <c r="U96" s="52"/>
    </row>
    <row r="97" spans="2:21">
      <c r="B97" s="23">
        <v>89</v>
      </c>
      <c r="C97" s="24" t="str">
        <f t="shared" si="6"/>
        <v/>
      </c>
      <c r="D97" s="24"/>
      <c r="E97" s="23"/>
      <c r="F97" s="25"/>
      <c r="G97" s="23" t="s">
        <v>47</v>
      </c>
      <c r="H97" s="23"/>
      <c r="I97" s="23"/>
      <c r="J97" s="23"/>
      <c r="K97" s="24" t="str">
        <f t="shared" si="5"/>
        <v/>
      </c>
      <c r="L97" s="24"/>
      <c r="M97" s="47" t="str">
        <f t="shared" si="7"/>
        <v/>
      </c>
      <c r="N97" s="23"/>
      <c r="O97" s="25"/>
      <c r="P97" s="23"/>
      <c r="Q97" s="23"/>
      <c r="R97" s="51" t="str">
        <f t="shared" si="8"/>
        <v/>
      </c>
      <c r="S97" s="51"/>
      <c r="T97" s="52" t="str">
        <f t="shared" si="9"/>
        <v/>
      </c>
      <c r="U97" s="52"/>
    </row>
    <row r="98" spans="2:21">
      <c r="B98" s="23">
        <v>90</v>
      </c>
      <c r="C98" s="24" t="str">
        <f t="shared" si="6"/>
        <v/>
      </c>
      <c r="D98" s="24"/>
      <c r="E98" s="23"/>
      <c r="F98" s="25"/>
      <c r="G98" s="23" t="s">
        <v>46</v>
      </c>
      <c r="H98" s="23"/>
      <c r="I98" s="23"/>
      <c r="J98" s="23"/>
      <c r="K98" s="24" t="str">
        <f t="shared" si="5"/>
        <v/>
      </c>
      <c r="L98" s="24"/>
      <c r="M98" s="47" t="str">
        <f t="shared" si="7"/>
        <v/>
      </c>
      <c r="N98" s="23"/>
      <c r="O98" s="25"/>
      <c r="P98" s="23"/>
      <c r="Q98" s="23"/>
      <c r="R98" s="51" t="str">
        <f t="shared" si="8"/>
        <v/>
      </c>
      <c r="S98" s="51"/>
      <c r="T98" s="52" t="str">
        <f t="shared" si="9"/>
        <v/>
      </c>
      <c r="U98" s="52"/>
    </row>
    <row r="99" spans="2:21">
      <c r="B99" s="23">
        <v>91</v>
      </c>
      <c r="C99" s="24" t="str">
        <f t="shared" si="6"/>
        <v/>
      </c>
      <c r="D99" s="24"/>
      <c r="E99" s="23"/>
      <c r="F99" s="25"/>
      <c r="G99" s="23" t="s">
        <v>47</v>
      </c>
      <c r="H99" s="23"/>
      <c r="I99" s="23"/>
      <c r="J99" s="23"/>
      <c r="K99" s="24" t="str">
        <f t="shared" si="5"/>
        <v/>
      </c>
      <c r="L99" s="24"/>
      <c r="M99" s="47" t="str">
        <f t="shared" si="7"/>
        <v/>
      </c>
      <c r="N99" s="23"/>
      <c r="O99" s="25"/>
      <c r="P99" s="23"/>
      <c r="Q99" s="23"/>
      <c r="R99" s="51" t="str">
        <f t="shared" si="8"/>
        <v/>
      </c>
      <c r="S99" s="51"/>
      <c r="T99" s="52" t="str">
        <f t="shared" si="9"/>
        <v/>
      </c>
      <c r="U99" s="52"/>
    </row>
    <row r="100" spans="2:21">
      <c r="B100" s="23">
        <v>92</v>
      </c>
      <c r="C100" s="24" t="str">
        <f t="shared" si="6"/>
        <v/>
      </c>
      <c r="D100" s="24"/>
      <c r="E100" s="23"/>
      <c r="F100" s="25"/>
      <c r="G100" s="23" t="s">
        <v>47</v>
      </c>
      <c r="H100" s="23"/>
      <c r="I100" s="23"/>
      <c r="J100" s="23"/>
      <c r="K100" s="24" t="str">
        <f t="shared" si="5"/>
        <v/>
      </c>
      <c r="L100" s="24"/>
      <c r="M100" s="47" t="str">
        <f t="shared" si="7"/>
        <v/>
      </c>
      <c r="N100" s="23"/>
      <c r="O100" s="25"/>
      <c r="P100" s="23"/>
      <c r="Q100" s="23"/>
      <c r="R100" s="51" t="str">
        <f t="shared" si="8"/>
        <v/>
      </c>
      <c r="S100" s="51"/>
      <c r="T100" s="52" t="str">
        <f t="shared" si="9"/>
        <v/>
      </c>
      <c r="U100" s="52"/>
    </row>
    <row r="101" spans="2:21">
      <c r="B101" s="23">
        <v>93</v>
      </c>
      <c r="C101" s="24" t="str">
        <f t="shared" si="6"/>
        <v/>
      </c>
      <c r="D101" s="24"/>
      <c r="E101" s="23"/>
      <c r="F101" s="25"/>
      <c r="G101" s="23" t="s">
        <v>46</v>
      </c>
      <c r="H101" s="23"/>
      <c r="I101" s="23"/>
      <c r="J101" s="23"/>
      <c r="K101" s="24" t="str">
        <f t="shared" si="5"/>
        <v/>
      </c>
      <c r="L101" s="24"/>
      <c r="M101" s="47" t="str">
        <f t="shared" si="7"/>
        <v/>
      </c>
      <c r="N101" s="23"/>
      <c r="O101" s="25"/>
      <c r="P101" s="23"/>
      <c r="Q101" s="23"/>
      <c r="R101" s="51" t="str">
        <f t="shared" si="8"/>
        <v/>
      </c>
      <c r="S101" s="51"/>
      <c r="T101" s="52" t="str">
        <f t="shared" si="9"/>
        <v/>
      </c>
      <c r="U101" s="52"/>
    </row>
    <row r="102" spans="2:21">
      <c r="B102" s="23">
        <v>94</v>
      </c>
      <c r="C102" s="24" t="str">
        <f t="shared" si="6"/>
        <v/>
      </c>
      <c r="D102" s="24"/>
      <c r="E102" s="23"/>
      <c r="F102" s="25"/>
      <c r="G102" s="23" t="s">
        <v>46</v>
      </c>
      <c r="H102" s="23"/>
      <c r="I102" s="23"/>
      <c r="J102" s="23"/>
      <c r="K102" s="24" t="str">
        <f t="shared" si="5"/>
        <v/>
      </c>
      <c r="L102" s="24"/>
      <c r="M102" s="47" t="str">
        <f t="shared" si="7"/>
        <v/>
      </c>
      <c r="N102" s="23"/>
      <c r="O102" s="25"/>
      <c r="P102" s="23"/>
      <c r="Q102" s="23"/>
      <c r="R102" s="51" t="str">
        <f t="shared" si="8"/>
        <v/>
      </c>
      <c r="S102" s="51"/>
      <c r="T102" s="52" t="str">
        <f t="shared" si="9"/>
        <v/>
      </c>
      <c r="U102" s="52"/>
    </row>
    <row r="103" spans="2:21">
      <c r="B103" s="23">
        <v>95</v>
      </c>
      <c r="C103" s="24" t="str">
        <f t="shared" si="6"/>
        <v/>
      </c>
      <c r="D103" s="24"/>
      <c r="E103" s="23"/>
      <c r="F103" s="25"/>
      <c r="G103" s="23" t="s">
        <v>46</v>
      </c>
      <c r="H103" s="23"/>
      <c r="I103" s="23"/>
      <c r="J103" s="23"/>
      <c r="K103" s="24" t="str">
        <f t="shared" si="5"/>
        <v/>
      </c>
      <c r="L103" s="24"/>
      <c r="M103" s="47" t="str">
        <f t="shared" si="7"/>
        <v/>
      </c>
      <c r="N103" s="23"/>
      <c r="O103" s="25"/>
      <c r="P103" s="23"/>
      <c r="Q103" s="23"/>
      <c r="R103" s="51" t="str">
        <f t="shared" si="8"/>
        <v/>
      </c>
      <c r="S103" s="51"/>
      <c r="T103" s="52" t="str">
        <f t="shared" si="9"/>
        <v/>
      </c>
      <c r="U103" s="52"/>
    </row>
    <row r="104" spans="2:21">
      <c r="B104" s="23">
        <v>96</v>
      </c>
      <c r="C104" s="24" t="str">
        <f t="shared" si="6"/>
        <v/>
      </c>
      <c r="D104" s="24"/>
      <c r="E104" s="23"/>
      <c r="F104" s="25"/>
      <c r="G104" s="23" t="s">
        <v>47</v>
      </c>
      <c r="H104" s="23"/>
      <c r="I104" s="23"/>
      <c r="J104" s="23"/>
      <c r="K104" s="24" t="str">
        <f t="shared" si="5"/>
        <v/>
      </c>
      <c r="L104" s="24"/>
      <c r="M104" s="47" t="str">
        <f t="shared" si="7"/>
        <v/>
      </c>
      <c r="N104" s="23"/>
      <c r="O104" s="25"/>
      <c r="P104" s="23"/>
      <c r="Q104" s="23"/>
      <c r="R104" s="51" t="str">
        <f t="shared" si="8"/>
        <v/>
      </c>
      <c r="S104" s="51"/>
      <c r="T104" s="52" t="str">
        <f t="shared" si="9"/>
        <v/>
      </c>
      <c r="U104" s="52"/>
    </row>
    <row r="105" spans="2:21">
      <c r="B105" s="23">
        <v>97</v>
      </c>
      <c r="C105" s="24" t="str">
        <f t="shared" si="6"/>
        <v/>
      </c>
      <c r="D105" s="24"/>
      <c r="E105" s="23"/>
      <c r="F105" s="25"/>
      <c r="G105" s="23" t="s">
        <v>46</v>
      </c>
      <c r="H105" s="23"/>
      <c r="I105" s="23"/>
      <c r="J105" s="23"/>
      <c r="K105" s="24" t="str">
        <f t="shared" si="5"/>
        <v/>
      </c>
      <c r="L105" s="24"/>
      <c r="M105" s="47" t="str">
        <f t="shared" si="7"/>
        <v/>
      </c>
      <c r="N105" s="23"/>
      <c r="O105" s="25"/>
      <c r="P105" s="23"/>
      <c r="Q105" s="23"/>
      <c r="R105" s="51" t="str">
        <f t="shared" si="8"/>
        <v/>
      </c>
      <c r="S105" s="51"/>
      <c r="T105" s="52" t="str">
        <f t="shared" si="9"/>
        <v/>
      </c>
      <c r="U105" s="52"/>
    </row>
    <row r="106" spans="2:21">
      <c r="B106" s="23">
        <v>98</v>
      </c>
      <c r="C106" s="24" t="str">
        <f t="shared" si="6"/>
        <v/>
      </c>
      <c r="D106" s="24"/>
      <c r="E106" s="23"/>
      <c r="F106" s="25"/>
      <c r="G106" s="23" t="s">
        <v>47</v>
      </c>
      <c r="H106" s="23"/>
      <c r="I106" s="23"/>
      <c r="J106" s="23"/>
      <c r="K106" s="24" t="str">
        <f t="shared" si="5"/>
        <v/>
      </c>
      <c r="L106" s="24"/>
      <c r="M106" s="47" t="str">
        <f t="shared" si="7"/>
        <v/>
      </c>
      <c r="N106" s="23"/>
      <c r="O106" s="25"/>
      <c r="P106" s="23"/>
      <c r="Q106" s="23"/>
      <c r="R106" s="51" t="str">
        <f t="shared" si="8"/>
        <v/>
      </c>
      <c r="S106" s="51"/>
      <c r="T106" s="52" t="str">
        <f t="shared" si="9"/>
        <v/>
      </c>
      <c r="U106" s="52"/>
    </row>
    <row r="107" spans="2:21">
      <c r="B107" s="23">
        <v>99</v>
      </c>
      <c r="C107" s="24" t="str">
        <f t="shared" si="6"/>
        <v/>
      </c>
      <c r="D107" s="24"/>
      <c r="E107" s="23"/>
      <c r="F107" s="25"/>
      <c r="G107" s="23" t="s">
        <v>47</v>
      </c>
      <c r="H107" s="23"/>
      <c r="I107" s="23"/>
      <c r="J107" s="23"/>
      <c r="K107" s="24" t="str">
        <f t="shared" si="5"/>
        <v/>
      </c>
      <c r="L107" s="24"/>
      <c r="M107" s="47" t="str">
        <f t="shared" si="7"/>
        <v/>
      </c>
      <c r="N107" s="23"/>
      <c r="O107" s="25"/>
      <c r="P107" s="23"/>
      <c r="Q107" s="23"/>
      <c r="R107" s="51" t="str">
        <f t="shared" si="8"/>
        <v/>
      </c>
      <c r="S107" s="51"/>
      <c r="T107" s="52" t="str">
        <f t="shared" si="9"/>
        <v/>
      </c>
      <c r="U107" s="52"/>
    </row>
    <row r="108" spans="2:21">
      <c r="B108" s="23">
        <v>100</v>
      </c>
      <c r="C108" s="24" t="str">
        <f t="shared" si="6"/>
        <v/>
      </c>
      <c r="D108" s="24"/>
      <c r="E108" s="23"/>
      <c r="F108" s="25"/>
      <c r="G108" s="23" t="s">
        <v>46</v>
      </c>
      <c r="H108" s="23"/>
      <c r="I108" s="23"/>
      <c r="J108" s="23"/>
      <c r="K108" s="24" t="str">
        <f t="shared" si="5"/>
        <v/>
      </c>
      <c r="L108" s="24"/>
      <c r="M108" s="47" t="str">
        <f t="shared" si="7"/>
        <v/>
      </c>
      <c r="N108" s="23"/>
      <c r="O108" s="25"/>
      <c r="P108" s="23"/>
      <c r="Q108" s="23"/>
      <c r="R108" s="51" t="str">
        <f t="shared" si="8"/>
        <v/>
      </c>
      <c r="S108" s="51"/>
      <c r="T108" s="52" t="str">
        <f t="shared" si="9"/>
        <v/>
      </c>
      <c r="U108" s="52"/>
    </row>
    <row r="109" spans="2:18">
      <c r="B109" s="48"/>
      <c r="C109" s="48"/>
      <c r="D109" s="48"/>
      <c r="E109" s="48"/>
      <c r="F109" s="48"/>
      <c r="G109" s="48"/>
      <c r="H109" s="48"/>
      <c r="I109" s="48"/>
      <c r="J109" s="48"/>
      <c r="K109" s="48"/>
      <c r="L109" s="48"/>
      <c r="M109" s="48"/>
      <c r="N109" s="48"/>
      <c r="O109" s="48"/>
      <c r="P109" s="48"/>
      <c r="Q109" s="48"/>
      <c r="R109" s="48"/>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0" priority="5" stopIfTrue="1" operator="equal">
      <formula>"買"</formula>
    </cfRule>
    <cfRule type="cellIs" dxfId="1" priority="6" stopIfTrue="1" operator="equal">
      <formula>"売"</formula>
    </cfRule>
  </conditionalFormatting>
  <conditionalFormatting sqref="G13">
    <cfRule type="cellIs" dxfId="0" priority="3" stopIfTrue="1" operator="equal">
      <formula>"買"</formula>
    </cfRule>
    <cfRule type="cellIs" dxfId="1" priority="4" stopIfTrue="1" operator="equal">
      <formula>"売"</formula>
    </cfRule>
  </conditionalFormatting>
  <conditionalFormatting sqref="G46">
    <cfRule type="cellIs" dxfId="0" priority="1" stopIfTrue="1" operator="equal">
      <formula>"買"</formula>
    </cfRule>
    <cfRule type="cellIs" dxfId="1" priority="2" stopIfTrue="1" operator="equal">
      <formula>"売"</formula>
    </cfRule>
  </conditionalFormatting>
  <conditionalFormatting sqref="G9:G11 G14:G45 G47:G108">
    <cfRule type="cellIs" dxfId="0" priority="7" stopIfTrue="1" operator="equal">
      <formula>"買"</formula>
    </cfRule>
    <cfRule type="cellIs" dxfId="1"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dcterms:created xsi:type="dcterms:W3CDTF">2013-10-09T23:04:00Z</dcterms:created>
  <cp:lastPrinted>2015-07-15T10:17:00Z</cp:lastPrinted>
  <dcterms:modified xsi:type="dcterms:W3CDTF">2020-10-10T05:13:18Z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